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70" yWindow="795" windowWidth="21840" windowHeight="11265" tabRatio="839"/>
  </bookViews>
  <sheets>
    <sheet name="Cover" sheetId="1" r:id="rId1"/>
    <sheet name="Table of Contents" sheetId="2" r:id="rId2"/>
    <sheet name="Consolidated - Quarterly" sheetId="3" r:id="rId3"/>
    <sheet name="Fee And Other Revenue" sheetId="4" r:id="rId4"/>
    <sheet name="Average Balances and Interest R" sheetId="5" r:id="rId5"/>
    <sheet name="Noninterest Expense" sheetId="6" r:id="rId6"/>
    <sheet name="Assets Under Management" sheetId="7" r:id="rId7"/>
    <sheet name="Assets Under Management Net Flo" sheetId="8" r:id="rId8"/>
    <sheet name="Investment Management Business-" sheetId="9" r:id="rId9"/>
    <sheet name="Investment Services Business-Qu" sheetId="10" r:id="rId10"/>
    <sheet name="Other Segment-Quarterly" sheetId="11" r:id="rId11"/>
    <sheet name="Full-year Trends" sheetId="12" r:id="rId12"/>
    <sheet name="Nonperforming Assets" sheetId="13" r:id="rId13"/>
    <sheet name="Allowance for Credit Losses, Pr" sheetId="14" r:id="rId14"/>
    <sheet name="Notes to Financial Trends" sheetId="15" r:id="rId15"/>
    <sheet name="Appendix - GAAP to Non-GAAP Rec" sheetId="16" r:id="rId16"/>
    <sheet name="Explanation of GAAP and Non-GAA" sheetId="17" r:id="rId17"/>
    <sheet name="Pre-tax Operating Margin Ratio " sheetId="18" r:id="rId18"/>
    <sheet name="Return on Tangible Common Equit" sheetId="19" r:id="rId19"/>
    <sheet name="Noninterest Expense Reconciliat" sheetId="20" r:id="rId20"/>
    <sheet name="Pre-tax Operating Margin-Invest" sheetId="21" r:id="rId21"/>
    <sheet name="Net Interest Margin Recon" sheetId="23" r:id="rId22"/>
  </sheets>
  <definedNames>
    <definedName name="_xlnm.Print_Area" localSheetId="13">'Allowance for Credit Losses, Pr'!$B$1:$T$25</definedName>
    <definedName name="_xlnm.Print_Area" localSheetId="15">'Appendix - GAAP to Non-GAAP Rec'!$B$5:$B$25</definedName>
    <definedName name="_xlnm.Print_Area" localSheetId="6">'Assets Under Management'!$B$2:$AA$52</definedName>
    <definedName name="_xlnm.Print_Area" localSheetId="7">'Assets Under Management Net Flo'!$B$1:$AA$30</definedName>
    <definedName name="_xlnm.Print_Area" localSheetId="4">'Average Balances and Interest R'!$A$2:$AP$56</definedName>
    <definedName name="_xlnm.Print_Area" localSheetId="2">'Consolidated - Quarterly'!$A$1:$S$46</definedName>
    <definedName name="_xlnm.Print_Area" localSheetId="0">Cover!$A$1:$B$15</definedName>
    <definedName name="_xlnm.Print_Area" localSheetId="16">'Explanation of GAAP and Non-GAA'!$B$1:$B$10</definedName>
    <definedName name="_xlnm.Print_Area" localSheetId="3">'Fee And Other Revenue'!$A$1:$S$23</definedName>
    <definedName name="_xlnm.Print_Area" localSheetId="11">'Full-year Trends'!$B$1:$AA$49</definedName>
    <definedName name="_xlnm.Print_Area" localSheetId="8">'Investment Management Business-'!$A$1:$Z$38</definedName>
    <definedName name="_xlnm.Print_Area" localSheetId="9">'Investment Services Business-Qu'!$B$2:$AA$44</definedName>
    <definedName name="_xlnm.Print_Area" localSheetId="21">'Net Interest Margin Recon'!$B$1:$T$17</definedName>
    <definedName name="_xlnm.Print_Area" localSheetId="5">'Noninterest Expense'!$A$2:$U$29</definedName>
    <definedName name="_xlnm.Print_Area" localSheetId="19">'Noninterest Expense Reconciliat'!$A$1:$AA$12</definedName>
    <definedName name="_xlnm.Print_Area" localSheetId="12">'Nonperforming Assets'!$B$2:$Z$29</definedName>
    <definedName name="_xlnm.Print_Area" localSheetId="14">'Notes to Financial Trends'!$A$1:$A$29</definedName>
    <definedName name="_xlnm.Print_Area" localSheetId="10">'Other Segment-Quarterly'!$A$1:$S$20</definedName>
    <definedName name="_xlnm.Print_Area" localSheetId="17">'Pre-tax Operating Margin Ratio '!$A$1:$AA$27</definedName>
    <definedName name="_xlnm.Print_Area" localSheetId="20">'Pre-tax Operating Margin-Invest'!$A$1:$AA$19</definedName>
    <definedName name="_xlnm.Print_Area" localSheetId="18">'Return on Tangible Common Equit'!$A$1:$Z$23</definedName>
    <definedName name="_xlnm.Print_Area" localSheetId="1">'Table of Contents'!$A$1:$D$25</definedName>
  </definedNames>
  <calcPr calcId="145621"/>
</workbook>
</file>

<file path=xl/calcChain.xml><?xml version="1.0" encoding="utf-8"?>
<calcChain xmlns="http://schemas.openxmlformats.org/spreadsheetml/2006/main">
  <c r="T25" i="8" l="1"/>
  <c r="T12" i="7"/>
  <c r="F15" i="8"/>
  <c r="T15" i="8"/>
  <c r="R15" i="8"/>
  <c r="T17" i="8"/>
  <c r="T20" i="8"/>
  <c r="S24" i="9"/>
  <c r="Q24" i="9"/>
  <c r="O24" i="9"/>
  <c r="M24" i="9"/>
  <c r="K24" i="9"/>
  <c r="I24" i="9"/>
  <c r="G24" i="9"/>
  <c r="E24" i="9"/>
  <c r="C24" i="9"/>
  <c r="T18" i="18"/>
  <c r="T20" i="18"/>
  <c r="R18" i="18"/>
  <c r="R20" i="18"/>
  <c r="P18" i="18"/>
  <c r="P20" i="18"/>
  <c r="N18" i="18"/>
  <c r="N20" i="18"/>
  <c r="L18" i="18"/>
  <c r="L20" i="18"/>
  <c r="J18" i="18"/>
  <c r="J20" i="18"/>
  <c r="H18" i="18"/>
  <c r="H20" i="18"/>
  <c r="F18" i="18"/>
  <c r="F20" i="18"/>
  <c r="D18" i="18"/>
  <c r="D20" i="18"/>
  <c r="T13" i="18"/>
  <c r="R13" i="18"/>
  <c r="P13" i="18"/>
  <c r="N13" i="18"/>
  <c r="L13" i="18"/>
  <c r="J13" i="18"/>
  <c r="H13" i="18"/>
  <c r="F13" i="18"/>
  <c r="D13" i="18"/>
  <c r="R11" i="20"/>
  <c r="T11" i="20"/>
  <c r="T23" i="14"/>
  <c r="T16" i="13"/>
  <c r="T19" i="13"/>
  <c r="T10" i="23"/>
  <c r="R10" i="23"/>
  <c r="P10" i="23"/>
  <c r="N10" i="23"/>
  <c r="L10" i="23"/>
  <c r="J10" i="23"/>
  <c r="H10" i="23"/>
  <c r="F10" i="23"/>
  <c r="D10" i="23"/>
  <c r="T14" i="21"/>
  <c r="R14" i="21"/>
  <c r="P14" i="21"/>
  <c r="T10" i="21"/>
  <c r="R10" i="21"/>
  <c r="P10" i="21"/>
  <c r="N10" i="21"/>
  <c r="L10" i="21"/>
  <c r="J10" i="21"/>
  <c r="H10" i="21"/>
  <c r="F10" i="21"/>
  <c r="D10" i="21"/>
  <c r="T17" i="19"/>
  <c r="R17" i="19"/>
  <c r="T10" i="19"/>
  <c r="R10" i="19"/>
  <c r="R23" i="14"/>
  <c r="P23" i="14"/>
  <c r="N23" i="14"/>
  <c r="L23" i="14"/>
  <c r="J23" i="14"/>
  <c r="H23" i="14"/>
  <c r="F23" i="14"/>
  <c r="D23" i="14"/>
  <c r="T15" i="14"/>
  <c r="T8" i="14"/>
  <c r="T9" i="14"/>
  <c r="T10" i="14"/>
  <c r="T19" i="14"/>
  <c r="R15" i="14"/>
  <c r="P15" i="14"/>
  <c r="N15" i="14"/>
  <c r="L15" i="14"/>
  <c r="J15" i="14"/>
  <c r="H15" i="14"/>
  <c r="F15" i="14"/>
  <c r="D15" i="14"/>
  <c r="D10" i="14"/>
  <c r="R9" i="14"/>
  <c r="P9" i="14"/>
  <c r="N9" i="14"/>
  <c r="L9" i="14"/>
  <c r="J9" i="14"/>
  <c r="H9" i="14"/>
  <c r="F9" i="14"/>
  <c r="R8" i="14"/>
  <c r="R10" i="14"/>
  <c r="P8" i="14"/>
  <c r="P10" i="14"/>
  <c r="N8" i="14"/>
  <c r="N10" i="14"/>
  <c r="L8" i="14"/>
  <c r="L10" i="14"/>
  <c r="J8" i="14"/>
  <c r="J10" i="14"/>
  <c r="H8" i="14"/>
  <c r="H10" i="14"/>
  <c r="F8" i="14"/>
  <c r="F10" i="14"/>
  <c r="R16" i="13"/>
  <c r="R19" i="13"/>
  <c r="P16" i="13"/>
  <c r="P19" i="13"/>
  <c r="N16" i="13"/>
  <c r="N19" i="13"/>
  <c r="L16" i="13"/>
  <c r="L19" i="13" s="1"/>
  <c r="J16" i="13"/>
  <c r="J19" i="13"/>
  <c r="H16" i="13"/>
  <c r="H19" i="13"/>
  <c r="F16" i="13"/>
  <c r="F19" i="13"/>
  <c r="D16" i="13"/>
  <c r="D19" i="13"/>
  <c r="Z36" i="12"/>
  <c r="X36" i="12"/>
  <c r="V36" i="12"/>
  <c r="Z35" i="12"/>
  <c r="X35" i="12"/>
  <c r="V35" i="12"/>
  <c r="Z34" i="12"/>
  <c r="X34" i="12"/>
  <c r="V34" i="12"/>
  <c r="Z32" i="12"/>
  <c r="X32" i="12"/>
  <c r="V32" i="12"/>
  <c r="Z31" i="12"/>
  <c r="X31" i="12"/>
  <c r="V31" i="12"/>
  <c r="Z30" i="12"/>
  <c r="X30" i="12"/>
  <c r="V30" i="12"/>
  <c r="T26" i="12"/>
  <c r="R26" i="12"/>
  <c r="P26" i="12"/>
  <c r="N26" i="12"/>
  <c r="L26" i="12"/>
  <c r="J26" i="12"/>
  <c r="H26" i="12"/>
  <c r="F26" i="12"/>
  <c r="D26" i="12"/>
  <c r="Z24" i="12"/>
  <c r="X24" i="12"/>
  <c r="V24" i="12"/>
  <c r="Z23" i="12"/>
  <c r="X23" i="12"/>
  <c r="V23" i="12"/>
  <c r="Z21" i="12"/>
  <c r="X21" i="12"/>
  <c r="V21" i="12"/>
  <c r="Z19" i="12"/>
  <c r="X19" i="12"/>
  <c r="V19" i="12"/>
  <c r="Z17" i="12"/>
  <c r="X17" i="12"/>
  <c r="V17" i="12"/>
  <c r="Z16" i="12"/>
  <c r="X16" i="12"/>
  <c r="V16" i="12"/>
  <c r="Z15" i="12"/>
  <c r="X15" i="12"/>
  <c r="V15" i="12"/>
  <c r="Z14" i="12"/>
  <c r="X14" i="12"/>
  <c r="V14" i="12"/>
  <c r="Z13" i="12"/>
  <c r="X13" i="12"/>
  <c r="V13" i="12"/>
  <c r="Z12" i="12"/>
  <c r="X12" i="12"/>
  <c r="V12" i="12"/>
  <c r="T11" i="12"/>
  <c r="T18" i="12"/>
  <c r="R11" i="12"/>
  <c r="P11" i="12"/>
  <c r="P18" i="12"/>
  <c r="N11" i="12"/>
  <c r="N18" i="12"/>
  <c r="N20" i="12"/>
  <c r="N22" i="12"/>
  <c r="N27" i="12"/>
  <c r="N28" i="12"/>
  <c r="L11" i="12"/>
  <c r="L18" i="12"/>
  <c r="L20" i="12"/>
  <c r="L22" i="12"/>
  <c r="L27" i="12"/>
  <c r="L28" i="12"/>
  <c r="J11" i="12"/>
  <c r="J18" i="12"/>
  <c r="J20" i="12"/>
  <c r="J22" i="12"/>
  <c r="J27" i="12"/>
  <c r="J28" i="12"/>
  <c r="H11" i="12"/>
  <c r="H18" i="12"/>
  <c r="H20" i="12"/>
  <c r="H22" i="12"/>
  <c r="H27" i="12"/>
  <c r="F11" i="12"/>
  <c r="F18" i="12"/>
  <c r="F20" i="12"/>
  <c r="F22" i="12"/>
  <c r="F27" i="12"/>
  <c r="D11" i="12"/>
  <c r="D18" i="12"/>
  <c r="D20" i="12"/>
  <c r="D22" i="12"/>
  <c r="D27" i="12"/>
  <c r="Z10" i="12"/>
  <c r="X10" i="12"/>
  <c r="V10" i="12"/>
  <c r="Z8" i="12"/>
  <c r="X8" i="12"/>
  <c r="V8" i="12"/>
  <c r="Z9" i="12"/>
  <c r="X9" i="12"/>
  <c r="V9" i="12"/>
  <c r="Z7" i="12"/>
  <c r="X7" i="12"/>
  <c r="V7" i="12"/>
  <c r="X15" i="11"/>
  <c r="S15" i="11"/>
  <c r="Q15" i="11"/>
  <c r="O15" i="11"/>
  <c r="M15" i="11"/>
  <c r="K15" i="11"/>
  <c r="I15" i="11"/>
  <c r="G15" i="11"/>
  <c r="E15" i="11"/>
  <c r="C15" i="11"/>
  <c r="X10" i="11"/>
  <c r="X16" i="11"/>
  <c r="X17" i="11"/>
  <c r="S10" i="11"/>
  <c r="S16" i="11"/>
  <c r="S17" i="11"/>
  <c r="Q10" i="11"/>
  <c r="Q16" i="11"/>
  <c r="Q17" i="11"/>
  <c r="O10" i="11"/>
  <c r="O16" i="11"/>
  <c r="O17" i="11"/>
  <c r="M10" i="11"/>
  <c r="M16" i="11"/>
  <c r="M17" i="11"/>
  <c r="K10" i="11"/>
  <c r="K16" i="11"/>
  <c r="K17" i="11"/>
  <c r="I10" i="11"/>
  <c r="I16" i="11"/>
  <c r="I17" i="11"/>
  <c r="G10" i="11"/>
  <c r="G16" i="11"/>
  <c r="G17" i="11"/>
  <c r="E10" i="11"/>
  <c r="E16" i="11"/>
  <c r="E17" i="11"/>
  <c r="C10" i="11"/>
  <c r="C16" i="11"/>
  <c r="C17" i="11"/>
  <c r="T24" i="10"/>
  <c r="T15" i="10"/>
  <c r="T18" i="10"/>
  <c r="T20" i="10"/>
  <c r="T25" i="10"/>
  <c r="T26" i="10"/>
  <c r="S13" i="9"/>
  <c r="S15" i="9"/>
  <c r="S18" i="9"/>
  <c r="S20" i="9"/>
  <c r="Q13" i="9"/>
  <c r="Q15" i="9"/>
  <c r="Q18" i="9"/>
  <c r="Q20" i="9"/>
  <c r="O13" i="9"/>
  <c r="O15" i="9"/>
  <c r="O18" i="9"/>
  <c r="O20" i="9"/>
  <c r="M13" i="9"/>
  <c r="M15" i="9"/>
  <c r="M18" i="9"/>
  <c r="M20" i="9"/>
  <c r="K13" i="9"/>
  <c r="K15" i="9"/>
  <c r="K18" i="9"/>
  <c r="K20" i="9"/>
  <c r="I13" i="9"/>
  <c r="I15" i="9"/>
  <c r="I18" i="9"/>
  <c r="I20" i="9"/>
  <c r="G13" i="9"/>
  <c r="G15" i="9"/>
  <c r="G18" i="9"/>
  <c r="G20" i="9"/>
  <c r="E13" i="9"/>
  <c r="E15" i="9"/>
  <c r="E18" i="9"/>
  <c r="E20" i="9"/>
  <c r="C13" i="9"/>
  <c r="C15" i="9"/>
  <c r="C18" i="9"/>
  <c r="C20" i="9"/>
  <c r="S15" i="8"/>
  <c r="S17" i="8"/>
  <c r="S20" i="8"/>
  <c r="R17" i="8"/>
  <c r="R20" i="8"/>
  <c r="Q15" i="8"/>
  <c r="Q17" i="8"/>
  <c r="Q20" i="8"/>
  <c r="Q25" i="8"/>
  <c r="S7" i="8"/>
  <c r="S25" i="8"/>
  <c r="P15" i="8"/>
  <c r="P17" i="8"/>
  <c r="P20" i="8"/>
  <c r="O15" i="8"/>
  <c r="O17" i="8"/>
  <c r="O20" i="8"/>
  <c r="N15" i="8"/>
  <c r="N17" i="8"/>
  <c r="N20" i="8"/>
  <c r="M15" i="8"/>
  <c r="M17" i="8"/>
  <c r="M20" i="8"/>
  <c r="L15" i="8"/>
  <c r="L17" i="8"/>
  <c r="L20" i="8"/>
  <c r="K15" i="8"/>
  <c r="K17" i="8"/>
  <c r="K20" i="8"/>
  <c r="J15" i="8"/>
  <c r="J17" i="8"/>
  <c r="J20" i="8"/>
  <c r="H15" i="8"/>
  <c r="H17" i="8"/>
  <c r="H20" i="8"/>
  <c r="F17" i="8"/>
  <c r="F20" i="8"/>
  <c r="D15" i="8"/>
  <c r="D17" i="8"/>
  <c r="D20" i="8"/>
  <c r="D25" i="8"/>
  <c r="F7" i="8"/>
  <c r="F25" i="8"/>
  <c r="H7" i="8"/>
  <c r="H25" i="8"/>
  <c r="J7" i="8"/>
  <c r="J25" i="8"/>
  <c r="L7" i="8"/>
  <c r="L25" i="8"/>
  <c r="N7" i="8"/>
  <c r="N25" i="8"/>
  <c r="P7" i="8"/>
  <c r="P25" i="8"/>
  <c r="R7" i="8"/>
  <c r="R25" i="8"/>
  <c r="T7" i="8"/>
  <c r="T21" i="7"/>
  <c r="R21" i="7"/>
  <c r="P21" i="7"/>
  <c r="N21" i="7"/>
  <c r="L21" i="7"/>
  <c r="J21" i="7"/>
  <c r="H21" i="7"/>
  <c r="F21" i="7"/>
  <c r="D21" i="7"/>
  <c r="R12" i="7"/>
  <c r="P12" i="7"/>
  <c r="N12" i="7"/>
  <c r="L12" i="7"/>
  <c r="J12" i="7"/>
  <c r="H12" i="7"/>
  <c r="F12" i="7"/>
  <c r="D12" i="7"/>
  <c r="Q19" i="6"/>
  <c r="O19" i="6"/>
  <c r="M19" i="6"/>
  <c r="K19" i="6"/>
  <c r="I19" i="6"/>
  <c r="G19" i="6"/>
  <c r="E19" i="6"/>
  <c r="C19" i="6"/>
  <c r="AI39" i="5"/>
  <c r="AI45" i="5"/>
  <c r="AI51" i="5"/>
  <c r="AF39" i="5"/>
  <c r="AF45" i="5"/>
  <c r="AF51" i="5"/>
  <c r="AC39" i="5"/>
  <c r="AC45" i="5"/>
  <c r="AC51" i="5"/>
  <c r="AL25" i="5"/>
  <c r="AL18" i="5"/>
  <c r="AL26" i="5"/>
  <c r="AL31" i="5"/>
  <c r="AI25" i="5"/>
  <c r="AF25" i="5"/>
  <c r="AC25" i="5"/>
  <c r="AI18" i="5"/>
  <c r="AF18" i="5"/>
  <c r="AC18" i="5"/>
  <c r="Q12" i="4"/>
  <c r="Q18" i="4"/>
  <c r="Q20" i="4"/>
  <c r="Q27" i="3"/>
  <c r="Q11" i="3"/>
  <c r="Q17" i="3"/>
  <c r="Q19" i="3"/>
  <c r="Q22" i="3"/>
  <c r="Q28" i="3"/>
  <c r="Q30" i="3"/>
  <c r="Q33" i="3"/>
  <c r="D19" i="14"/>
  <c r="Z26" i="12"/>
  <c r="X26" i="12"/>
  <c r="V26" i="12"/>
  <c r="X11" i="12"/>
  <c r="AI26" i="5"/>
  <c r="AI31" i="5"/>
  <c r="AF26" i="5"/>
  <c r="AF31" i="5"/>
  <c r="AC26" i="5"/>
  <c r="AC31" i="5"/>
  <c r="C25" i="9"/>
  <c r="C26" i="9"/>
  <c r="G25" i="9"/>
  <c r="G26" i="9"/>
  <c r="K25" i="9"/>
  <c r="K26" i="9"/>
  <c r="O25" i="9"/>
  <c r="O26" i="9"/>
  <c r="F28" i="12"/>
  <c r="H19" i="14"/>
  <c r="L19" i="14"/>
  <c r="P19" i="14"/>
  <c r="E26" i="9"/>
  <c r="E25" i="9"/>
  <c r="I26" i="9"/>
  <c r="I25" i="9"/>
  <c r="M26" i="9"/>
  <c r="M25" i="9"/>
  <c r="Q26" i="9"/>
  <c r="Q25" i="9"/>
  <c r="D28" i="12"/>
  <c r="H28" i="12"/>
  <c r="P20" i="12"/>
  <c r="V18" i="12"/>
  <c r="T20" i="12"/>
  <c r="Z18" i="12"/>
  <c r="F19" i="14"/>
  <c r="J19" i="14"/>
  <c r="N19" i="14"/>
  <c r="R19" i="14"/>
  <c r="V11" i="12"/>
  <c r="Z11" i="12"/>
  <c r="R18" i="12"/>
  <c r="R20" i="12"/>
  <c r="X18" i="12"/>
  <c r="T22" i="12"/>
  <c r="Z20" i="12"/>
  <c r="P22" i="12"/>
  <c r="V20" i="12"/>
  <c r="P27" i="12"/>
  <c r="V22" i="12"/>
  <c r="R22" i="12"/>
  <c r="X20" i="12"/>
  <c r="T27" i="12"/>
  <c r="Z22" i="12"/>
  <c r="T28" i="12"/>
  <c r="Z28" i="12"/>
  <c r="Z27" i="12"/>
  <c r="X22" i="12"/>
  <c r="R27" i="12"/>
  <c r="P28" i="12"/>
  <c r="V28" i="12"/>
  <c r="V27" i="12"/>
  <c r="R28" i="12"/>
  <c r="X28" i="12"/>
  <c r="X27" i="12"/>
  <c r="S25" i="9"/>
  <c r="S26" i="9"/>
</calcChain>
</file>

<file path=xl/sharedStrings.xml><?xml version="1.0" encoding="utf-8"?>
<sst xmlns="http://schemas.openxmlformats.org/spreadsheetml/2006/main" count="901" uniqueCount="395">
  <si>
    <t>The Bank of New York Mellon Corporation</t>
  </si>
  <si>
    <t>Quarterly Financial Trends</t>
  </si>
  <si>
    <t>April 20, 2017</t>
  </si>
  <si>
    <t>Table of Contents</t>
  </si>
  <si>
    <t>Consolidated Results</t>
  </si>
  <si>
    <t>Page</t>
  </si>
  <si>
    <t>Consolidated Corporate Earnings - Quarterly Trend</t>
  </si>
  <si>
    <t>Fee and Other Revenue</t>
  </si>
  <si>
    <t>Average Balances and Interest Rates</t>
  </si>
  <si>
    <t>Noninterest Expense</t>
  </si>
  <si>
    <t>Assets Under Management, Custody and/or Administration and Securities Lending; Key Market Metrics</t>
  </si>
  <si>
    <t>Assets Under Management Net Flows</t>
  </si>
  <si>
    <t>Business Segment Results</t>
  </si>
  <si>
    <t>Investment Management Business - Quarterly Trend</t>
  </si>
  <si>
    <t>Investment Services Business - Quarterly Trend</t>
  </si>
  <si>
    <t>Other Segment - Quarterly Trend</t>
  </si>
  <si>
    <t>Full Year Trends</t>
  </si>
  <si>
    <t>Nonperforming Assets</t>
  </si>
  <si>
    <t>Allowance for Credit Losses, Provision and Net Charge-offs</t>
  </si>
  <si>
    <t>Notes</t>
  </si>
  <si>
    <t>Appendix - GAAP to Non-GAAP Reconciliations</t>
  </si>
  <si>
    <t>THE BANK OF NEW YORK MELLON CORPORATION</t>
  </si>
  <si>
    <t>(dollar amounts in millions unless otherwise noted)</t>
  </si>
  <si>
    <t>1st Qtr</t>
  </si>
  <si>
    <t>2nd Qtr</t>
  </si>
  <si>
    <t>3rd Qtr</t>
  </si>
  <si>
    <t>4th Qtr</t>
  </si>
  <si>
    <t>Revenue:</t>
  </si>
  <si>
    <t>Investment services fees</t>
  </si>
  <si>
    <t>Asset servicing</t>
  </si>
  <si>
    <t>Issuer services</t>
  </si>
  <si>
    <t>Clearing services</t>
  </si>
  <si>
    <t>Treasury services</t>
  </si>
  <si>
    <t>Total investment services fees</t>
  </si>
  <si>
    <t>Foreign exchange &amp; other trading revenue</t>
  </si>
  <si>
    <t>Distribution and servicing</t>
  </si>
  <si>
    <t>Financing-related fees</t>
  </si>
  <si>
    <t>Net securities gains</t>
  </si>
  <si>
    <t>Net interest revenue</t>
  </si>
  <si>
    <t>Provision for credit losses</t>
  </si>
  <si>
    <t>Noninterest expense</t>
  </si>
  <si>
    <t>Amortization of intangible assets</t>
  </si>
  <si>
    <t>Merger &amp; integration, litigation and restructuring charges</t>
  </si>
  <si>
    <t>Total noninterest expense</t>
  </si>
  <si>
    <t>Preferred stock dividends</t>
  </si>
  <si>
    <t>Percent of non-US total revenue</t>
  </si>
  <si>
    <t>FEE AND OTHER REVENUE - 9 Quarter Trend</t>
  </si>
  <si>
    <t>Investment services fees:</t>
  </si>
  <si>
    <t>Securities lending</t>
  </si>
  <si>
    <t>Foreign exchange and other trading revenue</t>
  </si>
  <si>
    <t>Fee revenue as a percentage of total revenue</t>
  </si>
  <si>
    <t>Average Balances and Interest Rates - 9 Quarter Trend</t>
  </si>
  <si>
    <t>(dollar amounts in millions)</t>
  </si>
  <si>
    <t>March 31</t>
  </si>
  <si>
    <t>June 30</t>
  </si>
  <si>
    <t>Sept. 30</t>
  </si>
  <si>
    <t>Dec. 31</t>
  </si>
  <si>
    <t>Average</t>
  </si>
  <si>
    <t>Assets</t>
  </si>
  <si>
    <t>balance</t>
  </si>
  <si>
    <t>rate</t>
  </si>
  <si>
    <t>Interest-earning assets:</t>
  </si>
  <si>
    <t>Interest-bearing deposits with banks (primarily foreign)</t>
  </si>
  <si>
    <t>Interest-bearing deposits with Federal Reserve &amp; other central banks</t>
  </si>
  <si>
    <t>Federal funds sold and securities purchased under resale agreements</t>
  </si>
  <si>
    <t>Margin loans</t>
  </si>
  <si>
    <t>Non-margin loans:</t>
  </si>
  <si>
    <t>Domestic offices</t>
  </si>
  <si>
    <t>Foreign offices</t>
  </si>
  <si>
    <t>Total non-margin loans</t>
  </si>
  <si>
    <t>Securities:</t>
  </si>
  <si>
    <t>Securities</t>
  </si>
  <si>
    <t>U.S. government obligations</t>
  </si>
  <si>
    <t>U.S. government agency obligations</t>
  </si>
  <si>
    <t>Obligations of states and political subdivisions</t>
  </si>
  <si>
    <t>Other securities</t>
  </si>
  <si>
    <t>Trading securities</t>
  </si>
  <si>
    <t>Total securities</t>
  </si>
  <si>
    <t>Total interest-earning assets</t>
  </si>
  <si>
    <t>Allowance for loan losses</t>
  </si>
  <si>
    <t>Cash and due from banks</t>
  </si>
  <si>
    <t>Other assets</t>
  </si>
  <si>
    <t>Liabilities and total equity</t>
  </si>
  <si>
    <t>Interest-bearing liabilities:</t>
  </si>
  <si>
    <t>Money market rate accounts and demand deposit accounts</t>
  </si>
  <si>
    <t>Savings</t>
  </si>
  <si>
    <t>Other time deposits</t>
  </si>
  <si>
    <t>Total interest-bearing deposits</t>
  </si>
  <si>
    <t>Federal funds purchased and securities sold under repurchase agreements</t>
  </si>
  <si>
    <t>Trading Liabilities</t>
  </si>
  <si>
    <t>Other borrowed funds</t>
  </si>
  <si>
    <t>Payables to customers and broker-dealers</t>
  </si>
  <si>
    <t>Long-term debt</t>
  </si>
  <si>
    <t>Total interest-bearing liabilities</t>
  </si>
  <si>
    <t>Total noninterest-bearing deposits</t>
  </si>
  <si>
    <t>Other liabilities</t>
  </si>
  <si>
    <t>Total The Bank of New York Mellon Corporation Shareholders' Equity</t>
  </si>
  <si>
    <t>Net interest margin - GAAP</t>
  </si>
  <si>
    <t>Net interest margin - Taxable equivalent basis - Non-GAAP</t>
  </si>
  <si>
    <t>Note:  Interest and average rates were calculated on a taxable equivalent basis (Non-GAAP), at tax rates of approximately 35%, using dollar amounts in thousands and the actual number of days in the year.</t>
  </si>
  <si>
    <t>NONINTEREST EXPENSE - 9 Quarter Trend</t>
  </si>
  <si>
    <t>2017</t>
  </si>
  <si>
    <t>Staff</t>
  </si>
  <si>
    <t>Professional, legal and other purchased services</t>
  </si>
  <si>
    <t>Software and equipment</t>
  </si>
  <si>
    <t>Net occupancy</t>
  </si>
  <si>
    <t>Sub-custodian</t>
  </si>
  <si>
    <t>Business development</t>
  </si>
  <si>
    <t>Merger &amp; integration, litigation and restructuring charges</t>
  </si>
  <si>
    <t>Memo:</t>
  </si>
  <si>
    <t>Full-time employees at period-end</t>
  </si>
  <si>
    <t>ASSETS UNDER MANAGEMENT, CUSTODY AND/OR ADMINISTRATION AND SECURITIES LENDING; KEY MARKET METRICS - 9 Quarter Trend</t>
  </si>
  <si>
    <t>2015</t>
  </si>
  <si>
    <t>2016</t>
  </si>
  <si>
    <t/>
  </si>
  <si>
    <t>(dollar amounts in billions unless otherwise noted)</t>
  </si>
  <si>
    <t>Mutual Funds</t>
  </si>
  <si>
    <t>Private Client</t>
  </si>
  <si>
    <t>Assets under management</t>
  </si>
  <si>
    <t>(b)</t>
  </si>
  <si>
    <t>Equity</t>
  </si>
  <si>
    <t>Fixed income</t>
  </si>
  <si>
    <t>Index</t>
  </si>
  <si>
    <t>Multi-asset and alternative investments</t>
  </si>
  <si>
    <t>Cash</t>
  </si>
  <si>
    <t>Total AUM</t>
  </si>
  <si>
    <t>Key Market Metrics</t>
  </si>
  <si>
    <t>S&amp;P 500 Index - daily average</t>
  </si>
  <si>
    <t>FTSE 100 Index-daily average</t>
  </si>
  <si>
    <t>MSCI EAFE-daily average</t>
  </si>
  <si>
    <t>Foreign exchange rates vs. U.S. dollar:</t>
  </si>
  <si>
    <t>British pound - average rate</t>
  </si>
  <si>
    <t>Euro - average rate</t>
  </si>
  <si>
    <t>ASSETS UNDER MANAGEMENT NET FLOWS - 9 Quarter Trend</t>
  </si>
  <si>
    <t>(dollar amounts in billions)</t>
  </si>
  <si>
    <t>Long-term strategies:</t>
  </si>
  <si>
    <t>Total long-term active inflows (outflows)</t>
  </si>
  <si>
    <t>Total long-term active strategies inflows (outflows)</t>
  </si>
  <si>
    <t>Short-term strategies:</t>
  </si>
  <si>
    <t>Total net inflows (outflows)</t>
  </si>
  <si>
    <t>Net market impact / Other</t>
  </si>
  <si>
    <t>Net currency impact</t>
  </si>
  <si>
    <t>Acquisitions</t>
  </si>
  <si>
    <t>(c)</t>
  </si>
  <si>
    <t>`</t>
  </si>
  <si>
    <t>INVESTMENT MANAGEMENT BUSINESS - 9 Quarter Trend</t>
  </si>
  <si>
    <t>Investment management fees:</t>
  </si>
  <si>
    <t>Mutual funds</t>
  </si>
  <si>
    <t>Institutional clients</t>
  </si>
  <si>
    <t>Wealth management</t>
  </si>
  <si>
    <t>Performance fees</t>
  </si>
  <si>
    <t>Investment management and performance fees</t>
  </si>
  <si>
    <t>Distribution and servicing</t>
  </si>
  <si>
    <t>Total revenue</t>
  </si>
  <si>
    <t>Provision for credit losses</t>
  </si>
  <si>
    <t>Income before taxes</t>
  </si>
  <si>
    <t>Average assets</t>
  </si>
  <si>
    <t>Pre-tax operating margin</t>
  </si>
  <si>
    <t>INVESTMENT SERVICES BUSINESS - 9 Quarter Trend</t>
  </si>
  <si>
    <t>Asset servicing - ex. securities lending</t>
  </si>
  <si>
    <t>Securities lending revenue</t>
  </si>
  <si>
    <t>Total fee and other revenue</t>
  </si>
  <si>
    <t>Total revenue</t>
  </si>
  <si>
    <t>Noninterest expense (ex. intangible amortization)</t>
  </si>
  <si>
    <t>Average loans</t>
  </si>
  <si>
    <t>Average deposits</t>
  </si>
  <si>
    <t>Adjusted pre-tax operating margin (ex. provision for credit losses and intangible amortization) - Non-GAAP</t>
  </si>
  <si>
    <t>(d)</t>
  </si>
  <si>
    <t>OTHER SEGMENT- 9 Quarter Trend</t>
  </si>
  <si>
    <t>Fee and other revenue</t>
  </si>
  <si>
    <t>Net interest revenue (expense)</t>
  </si>
  <si>
    <t>Noninterest expense (ex. amortization of intangible assets, M&amp;I and restructuring (recoveries) charges)</t>
  </si>
  <si>
    <t>M&amp;I and restructuring (recoveries) charges</t>
  </si>
  <si>
    <t>Income (loss) before taxes</t>
  </si>
  <si>
    <t>Income (loss) before taxes (ex. amortization of intangible assets, M&amp;I and restructuring (recoveries) charges) Non-GAAP</t>
  </si>
  <si>
    <t>Average loans and leases</t>
  </si>
  <si>
    <t>Average assets</t>
  </si>
  <si>
    <t>BUSINESSES</t>
  </si>
  <si>
    <t>Investment Management</t>
  </si>
  <si>
    <t>Investment Services</t>
  </si>
  <si>
    <t>Other</t>
  </si>
  <si>
    <t>2014</t>
  </si>
  <si>
    <t>Investment management fees</t>
  </si>
  <si>
    <t>Investment and other income</t>
  </si>
  <si>
    <t>(a)</t>
  </si>
  <si>
    <t>Total fee revenue</t>
  </si>
  <si>
    <t>(a)(b)</t>
  </si>
  <si>
    <t>Net securities gains (losses)</t>
  </si>
  <si>
    <t>Provision for credit losses</t>
  </si>
  <si>
    <t>Income (loss) before taxes and noncontrolling interest</t>
  </si>
  <si>
    <t>Average loans</t>
  </si>
  <si>
    <t>N/M</t>
  </si>
  <si>
    <t>(a) In the first quarter of 2014, prior periods were restated to reflect the retrospective application of adopting new accounting guidance related to our investments in qualified affordable housing projects (ASU 2014-01).</t>
  </si>
  <si>
    <t>Note: See pages 10 through 12 for businesses results.</t>
  </si>
  <si>
    <t>N/M - Not meaningful</t>
  </si>
  <si>
    <t>NONPERFORMING ASSETS - 9 Quarter Trend</t>
  </si>
  <si>
    <t>Nonperforming loans:</t>
  </si>
  <si>
    <t>Wealth management loans and mortgages</t>
  </si>
  <si>
    <t>Commercial real estate</t>
  </si>
  <si>
    <t>Lease financing</t>
  </si>
  <si>
    <t>Financial institutions</t>
  </si>
  <si>
    <t>Total nonperforming loans</t>
  </si>
  <si>
    <t>Other assets owned</t>
  </si>
  <si>
    <t>Nonperforming assets ratio</t>
  </si>
  <si>
    <t>Nonperforming assets ratio excluding margin loans</t>
  </si>
  <si>
    <t>Allowance for loan losses/nonperforming loans</t>
  </si>
  <si>
    <t>Allowance for loan losses/nonperforming assets</t>
  </si>
  <si>
    <t>Total allowance for credit losses/nonperforming loans</t>
  </si>
  <si>
    <t>Total allowance for credit losses/nonperforming assets</t>
  </si>
  <si>
    <t>ALLOWANCE FOR CREDIT LOSSES, PROVISION AND NET CHARGE-OFFS - 9 Quarter Trend</t>
  </si>
  <si>
    <t>Allowance for credit losses:</t>
  </si>
  <si>
    <t>Allowance for credit losses</t>
  </si>
  <si>
    <t>Allowance for lending-related commitments</t>
  </si>
  <si>
    <t>Allowance for credit losses - beginning of period</t>
  </si>
  <si>
    <t>Net (charge-offs) recoveries:</t>
  </si>
  <si>
    <t>Charge-offs</t>
  </si>
  <si>
    <t>Recoveries</t>
  </si>
  <si>
    <t>Total Net (charge-offs) recoveries</t>
  </si>
  <si>
    <t>Allowance for credit losses - end of period</t>
  </si>
  <si>
    <t>Allowance for loan losses as a percentage of total loans</t>
  </si>
  <si>
    <t>Notes:</t>
  </si>
  <si>
    <t>The following transactions/changes have impacted the reporting of our results:</t>
  </si>
  <si>
    <t>In the first quarter of 2016, results of credit-related activities were reclassified from the Other segment to the Investment Services segment.  Also, concurrent with this reclassification, the provision for credit losses associated with the respective credit portfolios is now reflected in each business segment.  All prior periods have been restated.</t>
  </si>
  <si>
    <t>Beginning in the first quarter of 2016, we revised the net interest revenue for our business to reflect adjustments to our transfer pricing methodology to better reflect the value of certain deposits. This change did not impact the consolidated results.</t>
  </si>
  <si>
    <t>Beginning in the first quarter of 2016, we refined the expense allocation process for indirect expenses to simplify the expenses recorded in the Other segment to include only expenses not directly attributable to the Investment Management and Investment Services operations.  This change did not impact the consolidated results.</t>
  </si>
  <si>
    <t>In the third quarter of 2015, results of Meriten were reclassified from the Investment Management business to the Other segment.  Meriten Investment Management was sold in July 2015.</t>
  </si>
  <si>
    <t>The first quarter of 2015 was restated to reflect the retrospective application of adopting new accounting guidance related to Consolidations (ASU 2015-02).</t>
  </si>
  <si>
    <t>In the first quarter of 2014, prior periods were restated to reflect the retrospective application of adopting new accounting guidance related to our investments in qualified affordable housing projects (ASU 2014-01).</t>
  </si>
  <si>
    <t>Restructuring charges in the second quarter of 2014 represent corporate initiatives and were recorded in the Other segment.</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</si>
  <si>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</si>
  <si>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</si>
  <si>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</si>
  <si>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Non-GAAP Measures:</t>
  </si>
  <si>
    <t>SUPPLEMENTAL INFORMATION – EXPLANATION OF GAAP AND NON-GAAP FINANCIAL MEASURES</t>
  </si>
  <si>
    <t>BNY Mellon has included in these Quarterly Financial Trends certain Non-GAAP financial measures based on tangible common shareholders’ equity.  BNY Mellon believes that the ratio of tangible common shareholders’ equity to tangible assets of operations is a measure of capital strength that provides additional useful information to investors.  The tangible common shareholders’ equity ratio, which excludes goodwill and intangible assets net of deferred tax liabilities, includes changes in investment securities valuations which are reflected in total shareholders’ equity.  Further, BNY Mellon believes that the return on tangible common equity measure, which excludes goodwill and intangible assets, net of deferred tax liabilities, is a useful additional measure for investors because it presents a measure of those assets that can generate income.</t>
  </si>
  <si>
    <t>The presentation of income (loss) from consolidated investment management funds, net of net income (loss) attributable to noncontrolling interests related to the consolidation of certain investment management funds permits investors to view revenue on a basis consistent with how management views the business.  BNY Mellon believes that these presentations, as a supplement to GAAP information, give investors a clearer picture of the results of its primary businesses.</t>
  </si>
  <si>
    <t>PRE-TAX OPERATING MARGIN RATIO RECONCILIATION - 9 QUARTER TREND</t>
  </si>
  <si>
    <t>Income before income taxes – GAAP</t>
  </si>
  <si>
    <t>Add:   Amortization of intangible assets</t>
  </si>
  <si>
    <t>Fee and other revenue – GAAP</t>
  </si>
  <si>
    <t>Income (loss) from consolidated investment management funds – GAAP</t>
  </si>
  <si>
    <t>Net interest revenue – GAAP</t>
  </si>
  <si>
    <t>Total revenue – GAAP</t>
  </si>
  <si>
    <t>Less: Net income (loss) attributable to noncontrolling interests of consolidated investment management funds</t>
  </si>
  <si>
    <t>RETURN ON TANGIBLE COMMON EQUITY RECONCILIATION - 9 QUARTER TREND</t>
  </si>
  <si>
    <t>Net income applicable to common shareholders of The Bank of New York Mellon Corporation – GAAP</t>
  </si>
  <si>
    <t>Add:  Amortization of intangible assets</t>
  </si>
  <si>
    <t>Average common shareholders’ equity</t>
  </si>
  <si>
    <t>Less: Average goodwill</t>
  </si>
  <si>
    <t>Average tangible common shareholders’ equity – Non-GAAP</t>
  </si>
  <si>
    <t>NONINTEREST EXPENSE RECONCILIATION - 9 QUARTER TREND</t>
  </si>
  <si>
    <t>Total noninterest expense -GAAP</t>
  </si>
  <si>
    <t>PRE-TAX OPERATING MARGIN - INVESTMENT MANAGEMENT BUSINESS - 9 QUARTER TREND</t>
  </si>
  <si>
    <t>Add:  Amortization of intangible assets</t>
  </si>
  <si>
    <t>Total revenue – GAAP</t>
  </si>
  <si>
    <t>Less:  Distribution and servicing expense</t>
  </si>
  <si>
    <r>
      <t xml:space="preserve">Investment management and performance fees </t>
    </r>
    <r>
      <rPr>
        <i/>
        <sz val="8"/>
        <color rgb="FF000000"/>
        <rFont val="Arial"/>
        <family val="2"/>
      </rPr>
      <t>(a)</t>
    </r>
  </si>
  <si>
    <r>
      <t xml:space="preserve">Income (loss) from consolidated investment management funds </t>
    </r>
    <r>
      <rPr>
        <i/>
        <sz val="8"/>
        <color rgb="FF000000"/>
        <rFont val="Arial"/>
        <family val="2"/>
      </rPr>
      <t>(a)</t>
    </r>
  </si>
  <si>
    <r>
      <t xml:space="preserve">Return on common equity </t>
    </r>
    <r>
      <rPr>
        <i/>
        <sz val="8"/>
        <color rgb="FF000000"/>
        <rFont val="Arial"/>
        <family val="2"/>
      </rPr>
      <t>(annualized)</t>
    </r>
    <r>
      <rPr>
        <sz val="8"/>
        <color rgb="FF000000"/>
        <rFont val="Arial"/>
        <family val="2"/>
      </rPr>
      <t xml:space="preserve"> - GAAP</t>
    </r>
  </si>
  <si>
    <r>
      <rPr>
        <i/>
        <sz val="8"/>
        <color rgb="FF000000"/>
        <rFont val="Arial"/>
        <family val="2"/>
      </rPr>
      <t>(a)</t>
    </r>
    <r>
      <rPr>
        <sz val="8"/>
        <color rgb="FF000000"/>
        <rFont val="Arial"/>
        <family val="2"/>
      </rPr>
      <t xml:space="preserve">  The first quarter of 2015 was restated to reflect the retrospective application of adopting new accounting guidance related to Consolidations (ASU 2015-02). </t>
    </r>
  </si>
  <si>
    <t xml:space="preserve">Note:  See pages 4 through 7 for additional details of revenue/expense items impacting consolidated results.
</t>
  </si>
  <si>
    <r>
      <t xml:space="preserve">Investment and other income </t>
    </r>
    <r>
      <rPr>
        <i/>
        <sz val="8"/>
        <color rgb="FF000000"/>
        <rFont val="Arial"/>
        <family val="2"/>
      </rPr>
      <t>(a)</t>
    </r>
  </si>
  <si>
    <r>
      <t>Total fee revenue</t>
    </r>
    <r>
      <rPr>
        <i/>
        <sz val="8"/>
        <color rgb="FF000000"/>
        <rFont val="Arial"/>
        <family val="2"/>
      </rPr>
      <t xml:space="preserve"> (a)</t>
    </r>
  </si>
  <si>
    <r>
      <t xml:space="preserve">Total fee and other revenue </t>
    </r>
    <r>
      <rPr>
        <i/>
        <sz val="8"/>
        <color rgb="FF000000"/>
        <rFont val="Arial"/>
        <family val="2"/>
      </rPr>
      <t>(a)</t>
    </r>
  </si>
  <si>
    <r>
      <rPr>
        <i/>
        <sz val="8"/>
        <color rgb="FF000000"/>
        <rFont val="Arial"/>
        <family val="2"/>
      </rPr>
      <t xml:space="preserve">(a)	</t>
    </r>
    <r>
      <rPr>
        <sz val="8"/>
        <color rgb="FF000000"/>
        <rFont val="Arial"/>
        <family val="2"/>
      </rPr>
      <t xml:space="preserve">The first quarter of 2015 was restated to reflect the retrospective application of adopting new accounting guidance related to Consolidations (ASU 2015-02). </t>
    </r>
  </si>
  <si>
    <r>
      <rPr>
        <i/>
        <sz val="8"/>
        <color rgb="FF000000"/>
        <rFont val="Arial"/>
        <family val="2"/>
      </rPr>
      <t xml:space="preserve">(a) </t>
    </r>
    <r>
      <rPr>
        <sz val="8"/>
        <color rgb="FF000000"/>
        <rFont val="Arial"/>
        <family val="2"/>
      </rPr>
      <t>The first quarter of 2015 was restated to reflect the retrospective application of adopting new accounting guidance related to Consolidations (ASU 2015-02).</t>
    </r>
  </si>
  <si>
    <r>
      <t xml:space="preserve">Assets under management at period end: </t>
    </r>
    <r>
      <rPr>
        <i/>
        <sz val="8"/>
        <color rgb="FF000000"/>
        <rFont val="Arial"/>
        <family val="2"/>
      </rPr>
      <t>(a)</t>
    </r>
  </si>
  <si>
    <r>
      <t xml:space="preserve">Liability-driven investments </t>
    </r>
    <r>
      <rPr>
        <i/>
        <sz val="8"/>
        <color rgb="FF000000"/>
        <rFont val="Arial"/>
        <family val="2"/>
      </rPr>
      <t>(c)</t>
    </r>
  </si>
  <si>
    <r>
      <rPr>
        <i/>
        <sz val="8"/>
        <color rgb="FF000000"/>
        <rFont val="Arial"/>
        <family val="2"/>
      </rPr>
      <t xml:space="preserve">(a)  </t>
    </r>
    <r>
      <rPr>
        <sz val="8"/>
        <color rgb="FF000000"/>
        <rFont val="Arial"/>
        <family val="2"/>
      </rPr>
      <t>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r>
  </si>
  <si>
    <r>
      <rPr>
        <i/>
        <sz val="8"/>
        <color rgb="FF000000"/>
        <rFont val="Arial"/>
        <family val="2"/>
      </rPr>
      <t xml:space="preserve">(b)  </t>
    </r>
    <r>
      <rPr>
        <sz val="8"/>
        <color rgb="FF000000"/>
        <rFont val="Arial"/>
        <family val="2"/>
      </rPr>
      <t>Preliminary.</t>
    </r>
  </si>
  <si>
    <r>
      <rPr>
        <i/>
        <sz val="8"/>
        <color rgb="FF000000"/>
        <rFont val="Arial"/>
        <family val="2"/>
      </rPr>
      <t xml:space="preserve">(c)  </t>
    </r>
    <r>
      <rPr>
        <sz val="8"/>
        <color rgb="FF000000"/>
        <rFont val="Arial"/>
        <family val="2"/>
      </rPr>
      <t>Includes currency overlay assets under management.</t>
    </r>
  </si>
  <si>
    <r>
      <t xml:space="preserve">Total investment management fees </t>
    </r>
    <r>
      <rPr>
        <i/>
        <sz val="8"/>
        <color rgb="FF000000"/>
        <rFont val="Arial"/>
        <family val="2"/>
      </rPr>
      <t>(a)</t>
    </r>
  </si>
  <si>
    <r>
      <t xml:space="preserve">     Other </t>
    </r>
    <r>
      <rPr>
        <i/>
        <sz val="8"/>
        <color rgb="FF000000"/>
        <rFont val="Arial"/>
        <family val="2"/>
      </rPr>
      <t xml:space="preserve">(a) </t>
    </r>
  </si>
  <si>
    <r>
      <t xml:space="preserve">Assets under management at period end </t>
    </r>
    <r>
      <rPr>
        <i/>
        <sz val="8"/>
        <color rgb="FF000000"/>
        <rFont val="Arial"/>
        <family val="2"/>
      </rPr>
      <t>(in billions) (b)</t>
    </r>
  </si>
  <si>
    <r>
      <t>Adjusted pre-tax operating margin</t>
    </r>
    <r>
      <rPr>
        <i/>
        <sz val="8"/>
        <color rgb="FF000000"/>
        <rFont val="Arial"/>
        <family val="2"/>
      </rPr>
      <t xml:space="preserve"> </t>
    </r>
    <r>
      <rPr>
        <sz val="8"/>
        <color rgb="FF000000"/>
        <rFont val="Arial"/>
        <family val="2"/>
      </rPr>
      <t>- Non-GAAP</t>
    </r>
    <r>
      <rPr>
        <i/>
        <sz val="8"/>
        <color rgb="FF000000"/>
        <rFont val="Arial"/>
        <family val="2"/>
      </rPr>
      <t xml:space="preserve"> (d)</t>
    </r>
  </si>
  <si>
    <r>
      <rPr>
        <i/>
        <sz val="8"/>
        <color rgb="FF000000"/>
        <rFont val="Arial"/>
        <family val="2"/>
      </rPr>
      <t>(b)</t>
    </r>
    <r>
      <rPr>
        <sz val="8"/>
        <color rgb="FF000000"/>
        <rFont val="Arial"/>
        <family val="2"/>
      </rPr>
      <t xml:space="preserve">  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r>
  </si>
  <si>
    <r>
      <rPr>
        <i/>
        <sz val="8"/>
        <color rgb="FF000000"/>
        <rFont val="Arial"/>
        <family val="2"/>
      </rPr>
      <t>(c)</t>
    </r>
    <r>
      <rPr>
        <sz val="8"/>
        <color rgb="FF000000"/>
        <rFont val="Arial"/>
        <family val="2"/>
      </rPr>
      <t xml:space="preserve">  Preliminary.</t>
    </r>
  </si>
  <si>
    <r>
      <t xml:space="preserve">Other </t>
    </r>
    <r>
      <rPr>
        <i/>
        <sz val="8"/>
        <color rgb="FF000000"/>
        <rFont val="Arial"/>
        <family val="2"/>
      </rPr>
      <t>(a)</t>
    </r>
  </si>
  <si>
    <r>
      <t xml:space="preserve">Market value of securities on loan at period end </t>
    </r>
    <r>
      <rPr>
        <i/>
        <sz val="8"/>
        <color rgb="FF000000"/>
        <rFont val="Arial"/>
        <family val="2"/>
      </rPr>
      <t>(in billions) (e)</t>
    </r>
  </si>
  <si>
    <r>
      <t xml:space="preserve">Assets under management at period end </t>
    </r>
    <r>
      <rPr>
        <i/>
        <sz val="8"/>
        <color rgb="FF000000"/>
        <rFont val="Arial"/>
        <family val="2"/>
      </rPr>
      <t>(in billions) (c)</t>
    </r>
  </si>
  <si>
    <r>
      <t xml:space="preserve">Assets under custody and/or administration at period end </t>
    </r>
    <r>
      <rPr>
        <i/>
        <sz val="8"/>
        <color rgb="FF000000"/>
        <rFont val="Arial"/>
        <family val="2"/>
      </rPr>
      <t>(in trillions) (d)</t>
    </r>
  </si>
  <si>
    <r>
      <rPr>
        <i/>
        <sz val="8"/>
        <color rgb="FF000000"/>
        <rFont val="Arial"/>
        <family val="2"/>
      </rPr>
      <t xml:space="preserve">(b) </t>
    </r>
    <r>
      <rPr>
        <sz val="8"/>
        <color rgb="FF000000"/>
        <rFont val="Arial"/>
        <family val="2"/>
      </rPr>
      <t>Total fee and other revenue and income before taxes for the years 2014, 2015 and 2016 include income from consolidated investment management funds of $163 million, $86 million and $26 million, respectively, net of income attributable to noncontrolling interests of $84 million, $64 million and $1 million respectively. The net of these income statement line items of $79 million, $18 million and $16 million, respectively, are included above in fee and other revenue.  The years 2015 and 2016 include losses attributable to noncontrolling interest of $4 million and $9 million, respectively, related to other consolidated subsidiaries.</t>
    </r>
  </si>
  <si>
    <r>
      <rPr>
        <i/>
        <sz val="8"/>
        <color rgb="FF000000"/>
        <rFont val="Arial"/>
        <family val="2"/>
      </rPr>
      <t xml:space="preserve">(c) </t>
    </r>
    <r>
      <rPr>
        <sz val="8"/>
        <color rgb="FF000000"/>
        <rFont val="Arial"/>
        <family val="2"/>
      </rPr>
      <t>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r>
  </si>
  <si>
    <r>
      <rPr>
        <i/>
        <sz val="8"/>
        <color rgb="FF000000"/>
        <rFont val="Arial"/>
        <family val="2"/>
      </rPr>
      <t xml:space="preserve">(d) </t>
    </r>
    <r>
      <rPr>
        <sz val="8"/>
        <color rgb="FF000000"/>
        <rFont val="Arial"/>
        <family val="2"/>
      </rPr>
      <t>Includes the AUC/A of CIBC Mellon Global Securities Services Company ("CIBC Mellon"), a joint venture with the Canadian Imperial Bank of Commerce, of $1.1 trillion at Dec. 31, 2014, $1.0 trillion at Dec. 31, 2015 and $1.2 trillion at Dec. 31, 2016.</t>
    </r>
  </si>
  <si>
    <r>
      <t xml:space="preserve">Total nonperforming assets </t>
    </r>
    <r>
      <rPr>
        <i/>
        <sz val="8"/>
        <color rgb="FF000000"/>
        <rFont val="Arial"/>
        <family val="2"/>
      </rPr>
      <t>(a)</t>
    </r>
  </si>
  <si>
    <r>
      <t>Total revenue, as adjusted – Non-GAAP</t>
    </r>
    <r>
      <rPr>
        <i/>
        <sz val="8"/>
        <color rgb="FF000000"/>
        <rFont val="Arial"/>
        <family val="2"/>
      </rPr>
      <t xml:space="preserve"> (a)</t>
    </r>
  </si>
  <si>
    <r>
      <t>Pre-tax operating margin</t>
    </r>
    <r>
      <rPr>
        <i/>
        <sz val="8"/>
        <color rgb="FF000000"/>
        <rFont val="Arial"/>
        <family val="2"/>
      </rPr>
      <t xml:space="preserve"> - GAAP (b)(c)</t>
    </r>
  </si>
  <si>
    <r>
      <t xml:space="preserve">Adjusted pre-tax operating margin – Non-GAAP </t>
    </r>
    <r>
      <rPr>
        <i/>
        <sz val="8"/>
        <color rgb="FF000000"/>
        <rFont val="Arial"/>
        <family val="2"/>
      </rPr>
      <t>(a)(b)(c)</t>
    </r>
  </si>
  <si>
    <r>
      <rPr>
        <i/>
        <sz val="8"/>
        <color rgb="FF000000"/>
        <rFont val="Arial"/>
        <family val="2"/>
      </rPr>
      <t xml:space="preserve">(b)  </t>
    </r>
    <r>
      <rPr>
        <sz val="8"/>
        <color rgb="FF000000"/>
        <rFont val="Arial"/>
        <family val="2"/>
      </rPr>
      <t>Income before taxes divided by total revenue.</t>
    </r>
  </si>
  <si>
    <r>
      <t xml:space="preserve">Pre-tax operating margin - GAAP </t>
    </r>
    <r>
      <rPr>
        <i/>
        <sz val="8"/>
        <color rgb="FF000000"/>
        <rFont val="Arial"/>
        <family val="2"/>
      </rPr>
      <t>(a)</t>
    </r>
  </si>
  <si>
    <r>
      <rPr>
        <i/>
        <sz val="8"/>
        <color rgb="FF000000"/>
        <rFont val="Arial"/>
        <family val="2"/>
      </rPr>
      <t xml:space="preserve">(a)  </t>
    </r>
    <r>
      <rPr>
        <sz val="8"/>
        <color rgb="FF000000"/>
        <rFont val="Arial"/>
        <family val="2"/>
      </rPr>
      <t>Income before taxes divided by total revenue.</t>
    </r>
  </si>
  <si>
    <t>Total noninterest expense excluding amortization of intangible assets and M&amp;I, litigation and restructuring charges (recoveries) - Non-GAAP</t>
  </si>
  <si>
    <r>
      <t xml:space="preserve">Adjusted pre-tax operating margin excluding amortization of intangible assets, provision for credit losses, and distribution and servicing expense – Non-GAAP </t>
    </r>
    <r>
      <rPr>
        <i/>
        <sz val="8"/>
        <color rgb="FF000000"/>
        <rFont val="Arial"/>
        <family val="2"/>
      </rPr>
      <t>(a)</t>
    </r>
  </si>
  <si>
    <r>
      <rPr>
        <i/>
        <sz val="8"/>
        <color rgb="FF000000"/>
        <rFont val="Arial"/>
        <family val="2"/>
      </rPr>
      <t xml:space="preserve">(a) </t>
    </r>
    <r>
      <rPr>
        <sz val="8"/>
        <color rgb="FF000000"/>
        <rFont val="Arial"/>
        <family val="2"/>
      </rPr>
      <t>Non-GAAP information for all periods presented excludes net income (loss) attributable to noncontrolling interests of consolidated investment management funds, amortization of intangible assets and M&amp;I, litigation and restructuring charges.  Non-GAAP information for 4Q15 also excludes the impairment charge related to a court decision regarding Sentinel.  Non-GAAP information for 3Q16 also excludes a recovery of the previously impaired Sentinel loan.</t>
    </r>
  </si>
  <si>
    <r>
      <rPr>
        <i/>
        <sz val="8"/>
        <color rgb="FF000000"/>
        <rFont val="Arial"/>
        <family val="2"/>
      </rPr>
      <t xml:space="preserve">(a)  </t>
    </r>
    <r>
      <rPr>
        <sz val="8"/>
        <color rgb="FF000000"/>
        <rFont val="Arial"/>
        <family val="2"/>
      </rPr>
      <t xml:space="preserve">Loans of consolidated investment management funds are not part of BNY Mellon's loan portfolio.  In 2Q15, BNY Mellon adopted the new accounting guidance included in ASU 2015-02, Consolidations. As a result, we deconsolidated substantially all of the loans of consolidated investment management funds retroactively to Jan.1, 2015.  </t>
    </r>
  </si>
  <si>
    <r>
      <t xml:space="preserve">Total fee revenue </t>
    </r>
    <r>
      <rPr>
        <i/>
        <sz val="8"/>
        <color rgb="FF000000"/>
        <rFont val="Arial"/>
        <family val="2"/>
      </rPr>
      <t>(a)</t>
    </r>
  </si>
  <si>
    <r>
      <t xml:space="preserve">Total revenue </t>
    </r>
    <r>
      <rPr>
        <i/>
        <sz val="8"/>
        <color rgb="FF000000"/>
        <rFont val="Arial"/>
        <family val="2"/>
      </rPr>
      <t>(a)</t>
    </r>
  </si>
  <si>
    <t xml:space="preserve">Income before taxes </t>
  </si>
  <si>
    <t xml:space="preserve"> Provision for income taxes </t>
  </si>
  <si>
    <t xml:space="preserve">Net income </t>
  </si>
  <si>
    <t xml:space="preserve">Net income applicable to common shareholders of The Bank of New York Mellon Corporation </t>
  </si>
  <si>
    <r>
      <t xml:space="preserve">Earnings per share </t>
    </r>
    <r>
      <rPr>
        <i/>
        <sz val="8"/>
        <color rgb="FF000000"/>
        <rFont val="Arial"/>
        <family val="2"/>
      </rPr>
      <t>(c)</t>
    </r>
  </si>
  <si>
    <r>
      <t xml:space="preserve">Pre-tax operating margin </t>
    </r>
    <r>
      <rPr>
        <i/>
        <sz val="8"/>
        <color rgb="FF000000"/>
        <rFont val="Arial"/>
        <family val="2"/>
      </rPr>
      <t>(a)</t>
    </r>
  </si>
  <si>
    <r>
      <t xml:space="preserve">Return on tangible common equity </t>
    </r>
    <r>
      <rPr>
        <i/>
        <sz val="8"/>
        <color rgb="FF000000"/>
        <rFont val="Arial"/>
        <family val="2"/>
      </rPr>
      <t>(annualized)</t>
    </r>
    <r>
      <rPr>
        <sz val="8"/>
        <color rgb="FF000000"/>
        <rFont val="Arial"/>
        <family val="2"/>
      </rPr>
      <t xml:space="preserve"> - Non-GAAP </t>
    </r>
    <r>
      <rPr>
        <i/>
        <sz val="8"/>
        <color rgb="FF000000"/>
        <rFont val="Arial"/>
        <family val="2"/>
      </rPr>
      <t>(d)</t>
    </r>
  </si>
  <si>
    <r>
      <rPr>
        <i/>
        <sz val="8"/>
        <color rgb="FF000000"/>
        <rFont val="Arial"/>
        <family val="2"/>
      </rPr>
      <t>(b)</t>
    </r>
    <r>
      <rPr>
        <sz val="8"/>
        <color rgb="FF000000"/>
        <rFont val="Arial"/>
        <family val="2"/>
      </rPr>
      <t xml:space="preserve">  Primarily attributable to noncontrolling interests related to consolidated investment management funds.</t>
    </r>
  </si>
  <si>
    <r>
      <t xml:space="preserve">Adjusted pre-tax operating margin - Non-GAAP </t>
    </r>
    <r>
      <rPr>
        <i/>
        <sz val="8"/>
        <color rgb="FF000000"/>
        <rFont val="Arial"/>
        <family val="2"/>
      </rPr>
      <t>(a)(d)</t>
    </r>
  </si>
  <si>
    <r>
      <rPr>
        <i/>
        <sz val="8"/>
        <color rgb="FF000000"/>
        <rFont val="Arial"/>
        <family val="2"/>
      </rPr>
      <t>(c)</t>
    </r>
    <r>
      <rPr>
        <sz val="8"/>
        <color rgb="FF000000"/>
        <rFont val="Arial"/>
        <family val="2"/>
      </rPr>
      <t xml:space="preserve">  The second quarter of 2015 includes a $0.03 charge related to litigation and restructuring. The fourth quarter of 2015 includes an $0.11 charge for the impairment charge related to a court decision regarding Sentinel, litigation and restructuring charges. The first quarter, second quarter and third quarter of 2016 each include a $0.01 charge related to litigation and restructuring. The third quarter of 2016 also includes a $0.01 recovery of the previously impaired Sentinel loan.  The first quarter of 2017 includes a $0.03 tax benefit on stock compensation.</t>
    </r>
  </si>
  <si>
    <t>Noninterest expense (ex. amortization of intangible assets)</t>
  </si>
  <si>
    <t>Income before taxes (ex. amortization of intangible assets) - Non-GAAP</t>
  </si>
  <si>
    <t>Net interest revenue - GAAP</t>
  </si>
  <si>
    <t>Average interest-earning assets</t>
  </si>
  <si>
    <t>NET INTEREST MARGIN RECONCILIATION - 9 QUARTER TREND</t>
  </si>
  <si>
    <t>Income (loss) before taxes (ex. amortization of intangible assets) - Non-GAAP</t>
  </si>
  <si>
    <t>Certain Non-GAAP measures are included in this document. These measures are used by management to monitor financial performance, both on a company-wide and on a business basis.  These Non-GAAP measures relate to certain revenue/expense categories, impairment charge/(recovery) related to Sentinel, percentages and ratios as described in footnotes.  For further information, see 'Supplemental information -- Explanation of GAAP and Non-GAAP Financial Measures' in the Quarterly Earnings Release. Also, see "Appendix - GAAP to Non-GAAP Reconciliations" beginning on page 17 for the reconciliation of Non-GAAP measures. Summations may not equal due to rounding.  As a result of our rounding convention and reclassifications noted above, differences may exist between the business trends data versus business data in the Form 10-Q for the quarter ended March 31, 2017 or other reports filed with the SEC.</t>
  </si>
  <si>
    <t>Other (a)</t>
  </si>
  <si>
    <t>Total noninterest expense - GAAP</t>
  </si>
  <si>
    <r>
      <t xml:space="preserve">Bank assessment charges </t>
    </r>
    <r>
      <rPr>
        <i/>
        <sz val="8"/>
        <color rgb="FF000000"/>
        <rFont val="Arial"/>
        <family val="2"/>
      </rPr>
      <t>(a)</t>
    </r>
  </si>
  <si>
    <r>
      <rPr>
        <i/>
        <sz val="8"/>
        <color rgb="FF000000"/>
        <rFont val="Arial"/>
        <family val="2"/>
      </rPr>
      <t xml:space="preserve">(a) </t>
    </r>
    <r>
      <rPr>
        <sz val="8"/>
        <color rgb="FF000000"/>
        <rFont val="Arial"/>
        <family val="2"/>
      </rPr>
      <t>In the first quarter of 2017, we began disclosing bank assessment charges on a quarterly basis.  The bank assessment charges were previously included in other expense.</t>
    </r>
  </si>
  <si>
    <t>Average interest on excess reserves paid by the Federal Reserve</t>
  </si>
  <si>
    <r>
      <rPr>
        <i/>
        <sz val="8"/>
        <color rgb="FF000000"/>
        <rFont val="Arial"/>
        <family val="2"/>
      </rPr>
      <t xml:space="preserve">(d)  </t>
    </r>
    <r>
      <rPr>
        <sz val="8"/>
        <color rgb="FF000000"/>
        <rFont val="Arial"/>
        <family val="2"/>
      </rPr>
      <t>Preliminary.</t>
    </r>
  </si>
  <si>
    <r>
      <t xml:space="preserve">Beginning balance of AUM </t>
    </r>
    <r>
      <rPr>
        <i/>
        <sz val="8"/>
        <color rgb="FF000000"/>
        <rFont val="Arial"/>
        <family val="2"/>
      </rPr>
      <t>(a) (b)</t>
    </r>
  </si>
  <si>
    <r>
      <rPr>
        <i/>
        <sz val="8"/>
        <color rgb="FF000000"/>
        <rFont val="Arial"/>
        <family val="2"/>
      </rPr>
      <t>(b)</t>
    </r>
    <r>
      <rPr>
        <sz val="8"/>
        <color rgb="FF000000"/>
        <rFont val="Arial"/>
        <family val="2"/>
      </rPr>
      <t xml:space="preserve"> In the first quarter of 2017, the AUM in our Wealth Management business and our multi-class funds has been reclassified to multi-asset and alternative investments. This reclassification does not change total AUM. All prior periods have been restated.</t>
    </r>
  </si>
  <si>
    <r>
      <t>AUM at period end, by product type:</t>
    </r>
    <r>
      <rPr>
        <i/>
        <sz val="8"/>
        <color rgb="FF000000"/>
        <rFont val="Arial"/>
        <family val="2"/>
      </rPr>
      <t xml:space="preserve"> (a)(c)</t>
    </r>
  </si>
  <si>
    <r>
      <t xml:space="preserve">Liability-driven investments </t>
    </r>
    <r>
      <rPr>
        <i/>
        <sz val="8"/>
        <color rgb="FF000000"/>
        <rFont val="Arial"/>
        <family val="2"/>
      </rPr>
      <t>(d)</t>
    </r>
  </si>
  <si>
    <r>
      <t xml:space="preserve">Assets under custody and/or administration at period end (in trillions) </t>
    </r>
    <r>
      <rPr>
        <i/>
        <sz val="8"/>
        <color rgb="FF000000"/>
        <rFont val="Arial"/>
        <family val="2"/>
      </rPr>
      <t>(e)</t>
    </r>
  </si>
  <si>
    <r>
      <t>Market value of securities on loan at period end</t>
    </r>
    <r>
      <rPr>
        <i/>
        <sz val="8"/>
        <color rgb="FF000000"/>
        <rFont val="Arial"/>
        <family val="2"/>
      </rPr>
      <t xml:space="preserve"> (f)</t>
    </r>
  </si>
  <si>
    <r>
      <rPr>
        <i/>
        <sz val="8"/>
        <color rgb="FF000000"/>
        <rFont val="Arial"/>
        <family val="2"/>
      </rPr>
      <t xml:space="preserve">(d)  </t>
    </r>
    <r>
      <rPr>
        <sz val="8"/>
        <color rgb="FF000000"/>
        <rFont val="Arial"/>
        <family val="2"/>
      </rPr>
      <t>Includes currency overlay assets under management.</t>
    </r>
  </si>
  <si>
    <r>
      <rPr>
        <i/>
        <sz val="8"/>
        <color rgb="FF000000"/>
        <rFont val="Arial"/>
        <family val="2"/>
      </rPr>
      <t xml:space="preserve">(g)  </t>
    </r>
    <r>
      <rPr>
        <sz val="8"/>
        <color rgb="FF000000"/>
        <rFont val="Arial"/>
        <family val="2"/>
      </rPr>
      <t>Period end.</t>
    </r>
  </si>
  <si>
    <r>
      <rPr>
        <i/>
        <sz val="8"/>
        <color rgb="FF000000"/>
        <rFont val="Arial"/>
        <family val="2"/>
      </rPr>
      <t xml:space="preserve">(h)  </t>
    </r>
    <r>
      <rPr>
        <sz val="8"/>
        <color rgb="FF000000"/>
        <rFont val="Arial"/>
        <family val="2"/>
      </rPr>
      <t>Unhedged in U.S. dollar terms.</t>
    </r>
  </si>
  <si>
    <r>
      <rPr>
        <i/>
        <sz val="8"/>
        <color rgb="FF000000"/>
        <rFont val="Arial"/>
        <family val="2"/>
      </rPr>
      <t xml:space="preserve">(i)  </t>
    </r>
    <r>
      <rPr>
        <sz val="8"/>
        <color rgb="FF000000"/>
        <rFont val="Arial"/>
        <family val="2"/>
      </rPr>
      <t>The JP Morgan G7 Volatility Index is based on the implied volatility in 3-month currency options.</t>
    </r>
  </si>
  <si>
    <r>
      <rPr>
        <i/>
        <sz val="8"/>
        <color rgb="FF000000"/>
        <rFont val="Arial"/>
        <family val="2"/>
      </rPr>
      <t>(c)</t>
    </r>
    <r>
      <rPr>
        <sz val="8"/>
        <color rgb="FF000000"/>
        <rFont val="Arial"/>
        <family val="2"/>
      </rPr>
      <t xml:space="preserve"> In the first quarter of 2017, the AUM in our Wealth Management business and our multi-class funds has been reclassified to multi-asset and alternative investments. This reclassification does not change total AUM. All prior periods have been restated.</t>
    </r>
  </si>
  <si>
    <r>
      <rPr>
        <i/>
        <sz val="8"/>
        <color rgb="FF000000"/>
        <rFont val="Arial"/>
        <family val="2"/>
      </rPr>
      <t>(a)</t>
    </r>
    <r>
      <rPr>
        <sz val="8"/>
        <color rgb="FF000000"/>
        <rFont val="Arial"/>
        <family val="2"/>
      </rPr>
      <t xml:space="preserve">  Total fee and other revenue includes the impact of the consolidated investment management funds, net of noncontrolling interests. Additionally, other revenue includes asset servicing, treasury services, foreign exchange and other trading revenue and investment and other income.</t>
    </r>
  </si>
  <si>
    <t xml:space="preserve">          </t>
  </si>
  <si>
    <t>Add: Tax equivalent adjustment</t>
  </si>
  <si>
    <r>
      <t>Total noninterest expense excluding amortization of intangible assets and M&amp;I, litigation and restructuring charges (recoveries) - Non-GAAP</t>
    </r>
    <r>
      <rPr>
        <i/>
        <sz val="8"/>
        <color rgb="FF000000"/>
        <rFont val="Arial"/>
        <family val="2"/>
      </rPr>
      <t xml:space="preserve"> (b)</t>
    </r>
  </si>
  <si>
    <r>
      <rPr>
        <i/>
        <sz val="8"/>
        <color rgb="FF000000"/>
        <rFont val="Arial"/>
        <family val="2"/>
      </rPr>
      <t>(b)</t>
    </r>
    <r>
      <rPr>
        <sz val="8"/>
        <color rgb="FF000000"/>
        <rFont val="Arial"/>
        <family val="2"/>
      </rPr>
      <t xml:space="preserve"> See "Appendix - GAAP to Non-GAAP Reconciliations" beginning on page 17 for the reconciliation of Non-GAAP measures.</t>
    </r>
  </si>
  <si>
    <t>Ending balance of AUM</t>
  </si>
  <si>
    <t xml:space="preserve">           M&amp;I, litigation and restructuring charges (recoveries)</t>
  </si>
  <si>
    <t xml:space="preserve">           Impairment charge (recovery) related to Sentinel</t>
  </si>
  <si>
    <r>
      <t>Income before income taxes, as adjusted – Non-GAAP</t>
    </r>
    <r>
      <rPr>
        <i/>
        <sz val="8"/>
        <color rgb="FF000000"/>
        <rFont val="Arial"/>
        <family val="2"/>
      </rPr>
      <t xml:space="preserve"> (a)</t>
    </r>
  </si>
  <si>
    <t>Adjusted total revenue net of distribution and servicing expense – Non-GAAP</t>
  </si>
  <si>
    <t>Net income applicable to common shareholders of The Bank of New York Mellon Corporation excluding amortization of intangible assets – Non-GAAP</t>
  </si>
  <si>
    <r>
      <rPr>
        <i/>
        <sz val="8"/>
        <color rgb="FF000000"/>
        <rFont val="Arial"/>
        <family val="2"/>
      </rPr>
      <t xml:space="preserve">(b) </t>
    </r>
    <r>
      <rPr>
        <sz val="8"/>
        <color rgb="FF000000"/>
        <rFont val="Arial"/>
        <family val="2"/>
      </rPr>
      <t xml:space="preserve"> Quarterly returns are annualized.</t>
    </r>
  </si>
  <si>
    <r>
      <rPr>
        <i/>
        <sz val="8"/>
        <color rgb="FF000000"/>
        <rFont val="Arial"/>
        <family val="2"/>
      </rPr>
      <t>(a)</t>
    </r>
    <r>
      <rPr>
        <sz val="8"/>
        <color rgb="FF000000"/>
        <rFont val="Arial"/>
        <family val="2"/>
      </rPr>
      <t xml:space="preserve">  Deferred tax liabilities are based on fully phased-in Basel III rules.</t>
    </r>
  </si>
  <si>
    <r>
      <t xml:space="preserve">Add:  Deferred tax liability – tax deductible goodwill </t>
    </r>
    <r>
      <rPr>
        <i/>
        <sz val="8"/>
        <color rgb="FF000000"/>
        <rFont val="Arial"/>
        <family val="2"/>
      </rPr>
      <t>(a)</t>
    </r>
  </si>
  <si>
    <r>
      <t xml:space="preserve">         Deferred tax liability – intangible assets </t>
    </r>
    <r>
      <rPr>
        <i/>
        <sz val="8"/>
        <color rgb="FF000000"/>
        <rFont val="Arial"/>
        <family val="2"/>
      </rPr>
      <t>(a)</t>
    </r>
  </si>
  <si>
    <r>
      <t>Return on tangible common equity – Non-GAAP</t>
    </r>
    <r>
      <rPr>
        <i/>
        <sz val="8"/>
        <color rgb="FF000000"/>
        <rFont val="Arial"/>
        <family val="2"/>
      </rPr>
      <t xml:space="preserve"> (b)</t>
    </r>
  </si>
  <si>
    <t>Net interest revenue - (FTE) - Non-GAAP</t>
  </si>
  <si>
    <r>
      <rPr>
        <i/>
        <sz val="8"/>
        <color rgb="FF000000"/>
        <rFont val="Arial"/>
        <family val="2"/>
      </rPr>
      <t xml:space="preserve">(c)  </t>
    </r>
    <r>
      <rPr>
        <sz val="8"/>
        <color rgb="FF000000"/>
        <rFont val="Arial"/>
        <family val="2"/>
      </rPr>
      <t>Our GAAP earnings include tax-advantaged investments such as low income housing, renewable energy, bank-owned life insurance and tax-exempt securities.  The benefits of these investments are primarily reflected in tax expense.  If reported on a tax-equivalent basis, beginning with 2015, these investments would increase revenue and income before taxes by $64 million for 1Q15, $52 million for 2Q15, $53 million for 3Q15, $73 million for 4Q15, $77 million for 1Q16, $74 million for 2Q16, $74 million for 3Q16, $92 million for 4Q16 and $101 million for 1Q17, and would increase our pre-tax operating margin by approximately 1.2% for 1Q15, 0.9% for 2Q15, 1.0% for 3Q15, 1.5% for 4Q15, 1.4% for 1Q16, 1.3% for 2Q16, 1.2% for 3Q16, 1.7% for 4Q16 and 1.8% for 1Q17.</t>
    </r>
  </si>
  <si>
    <t>Institutional</t>
  </si>
  <si>
    <t>Net interest revenue (FTE) – Non-GAAP and Net interest margin (FTE) – Non-GAAP include the tax equivalent adjustments on tax-exempt income which allows for comparisons of amounts arising from both taxable and tax-exempt sources and is consistent with industry practice.  The adjustment to an FTE basis has no impact on net income.</t>
  </si>
  <si>
    <t>Less: Tax impact of amortization of intangible assets</t>
  </si>
  <si>
    <t xml:space="preserve">          Provision for credit losses</t>
  </si>
  <si>
    <t>Net inflows (outflows):</t>
  </si>
  <si>
    <t>Other residential mortgages</t>
  </si>
  <si>
    <t>Less:  Net income (loss) attributable to noncontrolling interests of consolidated investment management funds</t>
  </si>
  <si>
    <t xml:space="preserve">          M&amp;I, litigation and restructuring charges (recoveries)</t>
  </si>
  <si>
    <t>Less:  Amortization of intangible assets</t>
  </si>
  <si>
    <t>Adjusted income before income taxes excluding amortization of intangible assets and provision for credit losses – Non-GAAP</t>
  </si>
  <si>
    <r>
      <t>S&amp;P 500 Index</t>
    </r>
    <r>
      <rPr>
        <i/>
        <sz val="8"/>
        <color rgb="FF000000"/>
        <rFont val="Arial"/>
        <family val="2"/>
      </rPr>
      <t xml:space="preserve"> (g)</t>
    </r>
  </si>
  <si>
    <r>
      <t>FTSE 100 Index</t>
    </r>
    <r>
      <rPr>
        <i/>
        <sz val="8"/>
        <color rgb="FF000000"/>
        <rFont val="Arial"/>
        <family val="2"/>
      </rPr>
      <t xml:space="preserve"> (g)</t>
    </r>
  </si>
  <si>
    <r>
      <t xml:space="preserve">MSCI EAFE </t>
    </r>
    <r>
      <rPr>
        <i/>
        <sz val="8"/>
        <color rgb="FF000000"/>
        <rFont val="Arial"/>
        <family val="2"/>
      </rPr>
      <t>(g)</t>
    </r>
  </si>
  <si>
    <r>
      <t>Barclays Capital Global Aggregate Bond</t>
    </r>
    <r>
      <rPr>
        <vertAlign val="superscript"/>
        <sz val="8"/>
        <color rgb="FF000000"/>
        <rFont val="Arial"/>
        <family val="2"/>
      </rPr>
      <t>SM</t>
    </r>
    <r>
      <rPr>
        <sz val="8"/>
        <color rgb="FF000000"/>
        <rFont val="Arial"/>
        <family val="2"/>
      </rPr>
      <t xml:space="preserve"> Index </t>
    </r>
    <r>
      <rPr>
        <i/>
        <sz val="8"/>
        <color rgb="FF000000"/>
        <rFont val="Arial"/>
        <family val="2"/>
      </rPr>
      <t>(g)(h)</t>
    </r>
  </si>
  <si>
    <r>
      <t xml:space="preserve">NYSE &amp; NASDAQ Share Volume </t>
    </r>
    <r>
      <rPr>
        <i/>
        <sz val="8"/>
        <color rgb="FF000000"/>
        <rFont val="Arial"/>
        <family val="2"/>
      </rPr>
      <t>(in billions)</t>
    </r>
  </si>
  <si>
    <r>
      <t xml:space="preserve">JP Morgan G7 Volatility Index - daily average </t>
    </r>
    <r>
      <rPr>
        <i/>
        <sz val="8"/>
        <color rgb="FF000000"/>
        <rFont val="Arial"/>
        <family val="2"/>
      </rPr>
      <t>(i)</t>
    </r>
  </si>
  <si>
    <r>
      <t xml:space="preserve">British pound </t>
    </r>
    <r>
      <rPr>
        <i/>
        <sz val="8"/>
        <color rgb="FF000000"/>
        <rFont val="Arial"/>
        <family val="2"/>
      </rPr>
      <t>(g)</t>
    </r>
  </si>
  <si>
    <r>
      <t xml:space="preserve">Euro </t>
    </r>
    <r>
      <rPr>
        <i/>
        <sz val="8"/>
        <color rgb="FF000000"/>
        <rFont val="Arial"/>
        <family val="2"/>
      </rPr>
      <t>(g)</t>
    </r>
  </si>
  <si>
    <r>
      <rPr>
        <i/>
        <sz val="8"/>
        <color rgb="FF000000"/>
        <rFont val="Arial"/>
        <family val="2"/>
      </rPr>
      <t xml:space="preserve">(e)  </t>
    </r>
    <r>
      <rPr>
        <sz val="8"/>
        <color rgb="FF000000"/>
        <rFont val="Arial"/>
        <family val="2"/>
      </rPr>
      <t>Includes the AUC/A of CIBC Mellon Global Securities Services Company ("CIBC Mellon"), a joint venture with the Canadian Imperial Bank of Commerce, of $1.1 trillion at March 31, 2015 and June 30, 2015, $1.0 trillion at Sept. 30, 2015 and Dec. 31, 2015, $1.1 trillion at March 31, 2016 and June 30, 2016, and $1.2 trillion at Sept. 30, 2016, Dec. 31, 2016 and March 31, 2017.</t>
    </r>
  </si>
  <si>
    <r>
      <rPr>
        <i/>
        <sz val="8"/>
        <color rgb="FF000000"/>
        <rFont val="Arial"/>
        <family val="2"/>
      </rPr>
      <t xml:space="preserve">(f)  </t>
    </r>
    <r>
      <rPr>
        <sz val="8"/>
        <color rgb="FF000000"/>
        <rFont val="Arial"/>
        <family val="2"/>
      </rPr>
      <t>Represents the total amount of securities on loan in our agency securities lending program managed by the Investment Services business.  Excludes securities for which BNY Mellon acts as agent on behalf of CIBC Mellon clients, which totaled $69 billion at March 31, 2015, $68 billion at June 30, 2015, $61 billion at Sept. 30, 2015, $55 billion at Dec. 31, 2015, $56 billion at March 31, 2016 and June 30, 2016, $64 billion at Sept. 30, 2016, $63 billion at Dec. 31, 2016, and $65 billion at March 31, 2017.</t>
    </r>
  </si>
  <si>
    <r>
      <t xml:space="preserve">Net interest margin - GAAP </t>
    </r>
    <r>
      <rPr>
        <i/>
        <sz val="8"/>
        <color theme="1"/>
        <rFont val="Arial"/>
        <family val="2"/>
      </rPr>
      <t>(a)</t>
    </r>
  </si>
  <si>
    <t>CONSOLIDATED CORPORATE EARNINGS - 9 Quarter Trend</t>
  </si>
  <si>
    <t>BNY Mellon has presented revenue measures, which exclude the effect of noncontrolling interests related to consolidated investment management funds, and expense measures, which exclude M&amp;I, litigation and restructuring charges and amortization of intangible assets.  Return on tangible common equity and operating margin measures, which exclude some or all of these items, as well as the impairment charge/(recovery) related to Sentinel, are also presented.  Operating margin measures may also exclude the provision for credit losses and distribution and servicing expense.  BNY Mellon believes that these measures are useful to investors because they permit a focus on period-to-period comparisons, which relate to the ability of BNY Mellon to enhance revenues and limit expenses in circumstances where such matters are within BNY Mellon’s control.  M&amp;I expenses primarily relate to acquisitions and generally continue for approximately three years after the transaction.  Litigation charges represent accruals for loss contingencies that are both probable and reasonably estimable, but exclude standard business-related legal fees.  Restructuring charges relate to our streamlining actions, Operational Excellence Initiatives and migrating positions to Global Delivery Centers.  Excluding these charges mentioned above permits investors to view expenses on a basis consistent with how management views the business.</t>
  </si>
  <si>
    <r>
      <t xml:space="preserve">Assets of consolidated investment funds </t>
    </r>
    <r>
      <rPr>
        <i/>
        <sz val="9"/>
        <color rgb="FF000000"/>
        <rFont val="Arial"/>
        <family val="2"/>
      </rPr>
      <t>(a)</t>
    </r>
  </si>
  <si>
    <r>
      <t xml:space="preserve">Total Assets </t>
    </r>
    <r>
      <rPr>
        <i/>
        <sz val="9"/>
        <color rgb="FF000000"/>
        <rFont val="Arial"/>
        <family val="2"/>
      </rPr>
      <t xml:space="preserve">(a) </t>
    </r>
  </si>
  <si>
    <r>
      <t xml:space="preserve">Total Assets </t>
    </r>
    <r>
      <rPr>
        <i/>
        <sz val="9"/>
        <color rgb="FF000000"/>
        <rFont val="Arial"/>
        <family val="2"/>
      </rPr>
      <t>(a)</t>
    </r>
  </si>
  <si>
    <r>
      <t xml:space="preserve">Liabilities and obligations of consolidated investment funds </t>
    </r>
    <r>
      <rPr>
        <i/>
        <sz val="9"/>
        <color rgb="FF000000"/>
        <rFont val="Arial"/>
        <family val="2"/>
      </rPr>
      <t>(a)</t>
    </r>
  </si>
  <si>
    <r>
      <t xml:space="preserve">Noncontrolling interest </t>
    </r>
    <r>
      <rPr>
        <i/>
        <sz val="9"/>
        <color rgb="FF000000"/>
        <rFont val="Arial"/>
        <family val="2"/>
      </rPr>
      <t>(a)</t>
    </r>
  </si>
  <si>
    <r>
      <t>Noncontrolling interest</t>
    </r>
    <r>
      <rPr>
        <i/>
        <sz val="9"/>
        <color rgb="FF000000"/>
        <rFont val="Arial"/>
        <family val="2"/>
      </rPr>
      <t xml:space="preserve"> (a)</t>
    </r>
  </si>
  <si>
    <r>
      <t>Total liabilities and shareholders' equity</t>
    </r>
    <r>
      <rPr>
        <i/>
        <sz val="9"/>
        <color rgb="FF000000"/>
        <rFont val="Arial"/>
        <family val="2"/>
      </rPr>
      <t xml:space="preserve"> (a)</t>
    </r>
  </si>
  <si>
    <r>
      <t xml:space="preserve">Total liabilities and shareholders' equity </t>
    </r>
    <r>
      <rPr>
        <i/>
        <sz val="9"/>
        <color rgb="FF000000"/>
        <rFont val="Arial"/>
        <family val="2"/>
      </rPr>
      <t>(a)</t>
    </r>
  </si>
  <si>
    <t>(a) Net interest margin is annualized.</t>
  </si>
  <si>
    <r>
      <t>Net interest margin - (FTE) - Non-GAAP</t>
    </r>
    <r>
      <rPr>
        <i/>
        <sz val="8"/>
        <color theme="1"/>
        <rFont val="Arial"/>
        <family val="2"/>
      </rPr>
      <t xml:space="preserve"> (a)</t>
    </r>
  </si>
  <si>
    <r>
      <t>Net income (loss) attributable to noncontrolling interest</t>
    </r>
    <r>
      <rPr>
        <i/>
        <sz val="8"/>
        <color rgb="FF000000"/>
        <rFont val="Arial"/>
        <family val="2"/>
      </rPr>
      <t xml:space="preserve"> (a)(b)</t>
    </r>
  </si>
  <si>
    <r>
      <rPr>
        <i/>
        <sz val="8"/>
        <color rgb="FF000000"/>
        <rFont val="Arial"/>
        <family val="2"/>
      </rPr>
      <t xml:space="preserve">(b)  </t>
    </r>
    <r>
      <rPr>
        <sz val="8"/>
        <color rgb="FF000000"/>
        <rFont val="Arial"/>
        <family val="2"/>
      </rPr>
      <t>Includes the AUC/A of CIBC Mellon Global Securities Services Company ("CIBC Mellon"), a joint venture with the Canadian Imperial Bank of Commerce, of $1.1 trillion at March 31, 2015 and June 30, 2015, $1.0 trillion at Sept. 30, 2015 and Dec. 31, 2015, $1.1 trillion at March 31, 2016 and June 30, 2016, and $1.2 trillion at Sept. 30, 2016, Dec. 31, 2016 and March 31, 2017.</t>
    </r>
  </si>
  <si>
    <r>
      <rPr>
        <i/>
        <sz val="8"/>
        <color rgb="FF000000"/>
        <rFont val="Arial"/>
        <family val="2"/>
      </rPr>
      <t xml:space="preserve">(d)  </t>
    </r>
    <r>
      <rPr>
        <sz val="8"/>
        <color rgb="FF000000"/>
        <rFont val="Arial"/>
        <family val="2"/>
      </rPr>
      <t xml:space="preserve"> Represents the total amount of securities on loan in our agency securities lending program managed by the Investment Services business.  Excludes securities for which BNY Mellon acts as agent on behalf of CIBC Mellon clients, which totaled $69 billion at March 31, 2015, $68 billion at June 30, 2015, $61 billion at Sept. 30, 2015, $55 billion at Dec. 31, 2015, $56 billion at March 31, 2016 and June 30, 2016, $64 billion at Sept. 30, 2016, $63 billion at Dec. 31, 2016, and $65 billion at March 31, 2017.</t>
    </r>
  </si>
  <si>
    <t>Investment services fees as a percentage of noninterest expense (ex. amortization of intangible assets)</t>
  </si>
  <si>
    <r>
      <t>Assets under custody and/or administration at period end</t>
    </r>
    <r>
      <rPr>
        <i/>
        <sz val="8"/>
        <color rgb="FF000000"/>
        <rFont val="Arial"/>
        <family val="2"/>
      </rPr>
      <t xml:space="preserve"> (in trillions) (b)</t>
    </r>
  </si>
  <si>
    <r>
      <t xml:space="preserve">Market value of securities on loan at period end </t>
    </r>
    <r>
      <rPr>
        <i/>
        <sz val="8"/>
        <color rgb="FF000000"/>
        <rFont val="Arial"/>
        <family val="2"/>
      </rPr>
      <t>(in billions) (d)</t>
    </r>
  </si>
  <si>
    <t>Commercial</t>
  </si>
  <si>
    <r>
      <rPr>
        <i/>
        <sz val="8"/>
        <rFont val="Arial"/>
        <family val="2"/>
      </rPr>
      <t>(d)</t>
    </r>
    <r>
      <rPr>
        <sz val="8"/>
        <rFont val="Arial"/>
        <family val="2"/>
      </rPr>
      <t xml:space="preserve">  Non-GAAP excludes net (loss) income attributable to noncontrolling interests related to consolidated investment management funds, M&amp;I, litigation and restructuring charges (recoveries), amortization of intangible assets, the impairment charge related to a court decision regarding Sentinel, and a recovery of the previously impaired Sentinel loan, if applicable.  See "Supplemental information - Explanation of GAAP and Non-GAAP financial measures" beginning on page 22 of the Quarterly Earnings Release dated April 20, 2017, for the first quarter of 2017 (the "Quarterly Earnings Release"), furnished as an exhibit to the Current Report on Form 8-K to which these Quarterly Financial Trends are furnished as an exhibit.  Also, see "Appendix - GAAP to Non-GAAP Reconciliations" beginning on page 17 for the reconciliation of Non-GAAP measures.</t>
    </r>
  </si>
  <si>
    <r>
      <rPr>
        <i/>
        <sz val="8"/>
        <color rgb="FF000000"/>
        <rFont val="Arial"/>
        <family val="2"/>
      </rPr>
      <t xml:space="preserve">(e) </t>
    </r>
    <r>
      <rPr>
        <sz val="8"/>
        <color rgb="FF000000"/>
        <rFont val="Arial"/>
        <family val="2"/>
      </rPr>
      <t>Represents the total amount of securities on loan in our agency securities lending program managed by the Investment Services business.  Excludes securities for which BNY Mellon acts as agent on behalf of CIBC Mellon clients, which totaled $65 billion at Dec. 31, 2014, $55 billion at Dec. 31, 2015 and $63 billion at Dec. 31, 2016.</t>
    </r>
  </si>
  <si>
    <t xml:space="preserve">          Average intangible assets</t>
  </si>
  <si>
    <r>
      <rPr>
        <i/>
        <sz val="8"/>
        <color rgb="FF000000"/>
        <rFont val="Arial"/>
        <family val="2"/>
      </rPr>
      <t>(d)</t>
    </r>
    <r>
      <rPr>
        <sz val="8"/>
        <color rgb="FF000000"/>
        <rFont val="Arial"/>
        <family val="2"/>
      </rPr>
      <t xml:space="preserve">  Excludes amortization of intangible assets, provision for credit losses, and distribution and servicing expense.  See "Supplemental information - Explanation of GAAP and Non-GAAP financial measures" beginning on page 22 of the Quarterly Earnings Release for the reconciliation of this Non-GAAP measure.  Also, see "Appendix - GAAP to Non-GAAP Reconciliations" beginning on page 17 for the reconciliation of Non-GAAP measures.</t>
    </r>
  </si>
  <si>
    <r>
      <rPr>
        <i/>
        <sz val="8"/>
        <color rgb="FF000000"/>
        <rFont val="Arial"/>
        <family val="2"/>
      </rPr>
      <t xml:space="preserve">(a)  </t>
    </r>
    <r>
      <rPr>
        <sz val="8"/>
        <color rgb="FF000000"/>
        <rFont val="Arial"/>
        <family val="2"/>
      </rPr>
      <t>Other revenue includes investment management fees, financing-related fees, distribution and servicing revenue and investment and other income.</t>
    </r>
  </si>
  <si>
    <t>See "Appendix - GAAP to Non-GAAP Reconciliations" beginning on page 17 for the reconciliation of Non-GAAP measures.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</si>
</sst>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6" formatCode="&quot;$&quot;#,##0_);[Red]\(&quot;$&quot;#,##0\)"/>
    <numFmt numFmtId="44" formatCode="_(&quot;$&quot;* #,##0.00_);_(&quot;$&quot;* \(#,##0.00\);_(&quot;$&quot;* &quot;-&quot;??_);_(@_)"/>
    <numFmt numFmtId="43" formatCode="_(* #,##0.00_);_(* \(#,##0.00\);_(* &quot;-&quot;??_);_(@_)"/>
    <numFmt numFmtId="164" formatCode="_(#,##0,,_);_(\(#,##0,,\);_(&quot;—&quot;_);_(@_)"/>
    <numFmt numFmtId="165" formatCode="_(#,##0,,_)_%;_(\(#,##0,,\)_%;_(&quot;—&quot;_);_(@_)"/>
    <numFmt numFmtId="166" formatCode="_(&quot;$&quot;* #,##0,,_)_%;_(&quot;$&quot;* \(#,##0,,\)_%;_(&quot;$&quot;* &quot;—&quot;_);_(@_)"/>
    <numFmt numFmtId="167" formatCode="_(&quot;$&quot;* #,##0.00,,_)_%;_(&quot;$&quot;* \(#,##0.00,,\)_%;_(&quot;$&quot;* &quot;—&quot;_);_(@_)"/>
    <numFmt numFmtId="168" formatCode="_(&quot;$&quot;* #,##0.00_)_%;_(&quot;$&quot;* \(#,##0.00\)_%;_(&quot;$&quot;* &quot;—&quot;_);_(@_)"/>
    <numFmt numFmtId="169" formatCode="#,##0_)%;\(#,##0\)%;&quot;—&quot;\%;_(@_)"/>
    <numFmt numFmtId="170" formatCode="#,##0.0_)%;\(#,##0.0\)%;&quot;—&quot;\%;_(@_)"/>
    <numFmt numFmtId="171" formatCode="_(#,##0_);_(\(#,##0\);_(&quot;—&quot;_);_(@_)"/>
    <numFmt numFmtId="172" formatCode="_(0,,_)_%;_(\(0,,\)_%;_(&quot;—&quot;_);_(@_)"/>
    <numFmt numFmtId="173" formatCode="_(0_)_%;_(\(0\)_%;_(&quot;—&quot;_);_(@_)"/>
    <numFmt numFmtId="174" formatCode="#,##0.00_)%;\(#,##0.00\)%;&quot;—&quot;\%;_(@_)"/>
    <numFmt numFmtId="175" formatCode="_(&quot;$&quot;* #,##0_)_%;_(&quot;$&quot;* \(#,##0\)_%;_(&quot;$&quot;* &quot;—&quot;_);_(@_)"/>
    <numFmt numFmtId="176" formatCode="_(#,##0_)_%;_(\(#,##0\)_%;_(&quot;—&quot;_);_(@_)"/>
    <numFmt numFmtId="177" formatCode="_(&quot;$&quot;* #,##0,,,_)_%;_(&quot;$&quot;* \(#,##0,,,\)_%;_(&quot;$&quot;* &quot;—&quot;_);_(@_)"/>
    <numFmt numFmtId="178" formatCode="_(#,##0,,,_)_%;_(\(#,##0,,,\)_%;_(&quot;—&quot;_);_(@_)"/>
    <numFmt numFmtId="179" formatCode="_(&quot;$&quot;* #,##0.0,,,,_)_%;_(&quot;$&quot;* \(#,##0.0,,,,\)_%;_(&quot;$&quot;* &quot;—&quot;_);_(@_)"/>
    <numFmt numFmtId="180" formatCode="_(#,##0.00_)_%;_(\(#,##0.00\)_%;_(&quot;—&quot;_);_(@_)"/>
    <numFmt numFmtId="181" formatCode="&quot;$&quot;#,##0.00;\-&quot;$&quot;#,##0.00;&quot;$&quot;0.00;_(@_)"/>
    <numFmt numFmtId="182" formatCode="_(#,##0.0_)_%;_(\(#,##0.0\)_%;_(&quot;—&quot;_);_(@_)"/>
    <numFmt numFmtId="183" formatCode="_(&quot;$&quot;* #,##0_);_(&quot;$&quot;* \(#,##0\);_(&quot;$&quot;* &quot;-&quot;??_);_(@_)"/>
    <numFmt numFmtId="184" formatCode="_(* #,##0_);_(* \(#,##0\);_(* &quot;-&quot;??_);_(@_)"/>
  </numFmts>
  <fonts count="35" x14ac:knownFonts="1">
    <font>
      <sz val="10"/>
      <color rgb="FF000000"/>
      <name val="Times New Roman"/>
    </font>
    <font>
      <sz val="8"/>
      <color theme="1"/>
      <name val="Arial"/>
      <family val="2"/>
    </font>
    <font>
      <sz val="8"/>
      <color theme="1"/>
      <name val="Arial"/>
      <family val="2"/>
    </font>
    <font>
      <sz val="11"/>
      <color theme="1"/>
      <name val="Calibri"/>
      <family val="2"/>
      <scheme val="minor"/>
    </font>
    <font>
      <sz val="24"/>
      <color rgb="FF000000"/>
      <name val="Arial"/>
      <family val="2"/>
    </font>
    <font>
      <sz val="10"/>
      <color rgb="FF000000"/>
      <name val="Times New Roman"/>
      <family val="1"/>
    </font>
    <font>
      <b/>
      <sz val="28"/>
      <color rgb="FF000000"/>
      <name val="Arial"/>
      <family val="2"/>
    </font>
    <font>
      <b/>
      <sz val="20"/>
      <color rgb="FF000000"/>
      <name val="Arial"/>
      <family val="2"/>
    </font>
    <font>
      <sz val="10"/>
      <color rgb="FF000000"/>
      <name val="Arial"/>
      <family val="2"/>
    </font>
    <font>
      <sz val="14"/>
      <color rgb="FF000000"/>
      <name val="Arial"/>
      <family val="2"/>
    </font>
    <font>
      <b/>
      <sz val="14"/>
      <color rgb="FF000000"/>
      <name val="Arial"/>
      <family val="2"/>
    </font>
    <font>
      <sz val="14"/>
      <color rgb="FF000000"/>
      <name val="Arial"/>
      <family val="2"/>
    </font>
    <font>
      <b/>
      <sz val="8"/>
      <color rgb="FF000000"/>
      <name val="Arial"/>
      <family val="2"/>
    </font>
    <font>
      <sz val="8"/>
      <color rgb="FF000000"/>
      <name val="Arial"/>
      <family val="2"/>
    </font>
    <font>
      <sz val="8"/>
      <color rgb="FF000000"/>
      <name val="Times New Roman"/>
      <family val="1"/>
    </font>
    <font>
      <i/>
      <sz val="8"/>
      <color rgb="FF000000"/>
      <name val="Arial"/>
      <family val="2"/>
    </font>
    <font>
      <u/>
      <sz val="8"/>
      <color rgb="FF000000"/>
      <name val="Arial"/>
      <family val="2"/>
    </font>
    <font>
      <b/>
      <u/>
      <sz val="8"/>
      <color rgb="FF000000"/>
      <name val="Arial"/>
      <family val="2"/>
    </font>
    <font>
      <vertAlign val="superscript"/>
      <sz val="8"/>
      <color rgb="FF000000"/>
      <name val="Arial"/>
      <family val="2"/>
    </font>
    <font>
      <b/>
      <i/>
      <sz val="8"/>
      <color rgb="FF000000"/>
      <name val="Arial"/>
      <family val="2"/>
    </font>
    <font>
      <b/>
      <sz val="22"/>
      <color rgb="FF000000"/>
      <name val="Arial"/>
      <family val="2"/>
    </font>
    <font>
      <b/>
      <sz val="8"/>
      <color rgb="FF000000"/>
      <name val="Times New Roman"/>
      <family val="1"/>
    </font>
    <font>
      <sz val="8"/>
      <color theme="1"/>
      <name val="Arial"/>
      <family val="2"/>
    </font>
    <font>
      <b/>
      <sz val="8"/>
      <color theme="1"/>
      <name val="Calibri"/>
      <family val="2"/>
      <scheme val="minor"/>
    </font>
    <font>
      <sz val="8"/>
      <color theme="1"/>
      <name val="Calibri"/>
      <family val="2"/>
      <scheme val="minor"/>
    </font>
    <font>
      <sz val="8"/>
      <name val="Arial"/>
      <family val="2"/>
    </font>
    <font>
      <i/>
      <sz val="8"/>
      <name val="Arial"/>
      <family val="2"/>
    </font>
    <font>
      <b/>
      <sz val="8"/>
      <color theme="1"/>
      <name val="Arial"/>
      <family val="2"/>
    </font>
    <font>
      <b/>
      <i/>
      <sz val="8"/>
      <color theme="1"/>
      <name val="Arial"/>
      <family val="2"/>
    </font>
    <font>
      <i/>
      <sz val="8"/>
      <color theme="1"/>
      <name val="Arial"/>
      <family val="2"/>
    </font>
    <font>
      <b/>
      <sz val="9"/>
      <color rgb="FF000000"/>
      <name val="Arial"/>
      <family val="2"/>
    </font>
    <font>
      <sz val="9"/>
      <color rgb="FF000000"/>
      <name val="Arial"/>
      <family val="2"/>
    </font>
    <font>
      <b/>
      <i/>
      <sz val="9"/>
      <color rgb="FF000000"/>
      <name val="Arial"/>
      <family val="2"/>
    </font>
    <font>
      <u/>
      <sz val="9"/>
      <color rgb="FF000000"/>
      <name val="Arial"/>
      <family val="2"/>
    </font>
    <font>
      <i/>
      <sz val="9"/>
      <color rgb="FF000000"/>
      <name val="Arial"/>
      <family val="2"/>
    </font>
  </fonts>
  <fills count="3">
    <fill>
      <patternFill patternType="none"/>
    </fill>
    <fill>
      <patternFill patternType="gray125"/>
    </fill>
    <fill>
      <patternFill patternType="solid">
        <fgColor rgb="FFFFFF00"/>
      </patternFill>
    </fill>
  </fills>
  <borders count="11">
    <border>
      <left/>
      <right/>
      <top/>
      <bottom/>
      <diagonal/>
    </border>
    <border>
      <left/>
      <right/>
      <top/>
      <bottom style="thin">
        <color auto="1"/>
      </bottom>
      <diagonal/>
    </border>
    <border>
      <left/>
      <right/>
      <top style="thin">
        <color auto="1"/>
      </top>
      <bottom style="thin">
        <color auto="1"/>
      </bottom>
      <diagonal/>
    </border>
    <border>
      <left/>
      <right/>
      <top/>
      <bottom style="double">
        <color auto="1"/>
      </bottom>
      <diagonal/>
    </border>
    <border>
      <left/>
      <right/>
      <top style="thin">
        <color auto="1"/>
      </top>
      <bottom style="double">
        <color auto="1"/>
      </bottom>
      <diagonal/>
    </border>
    <border>
      <left/>
      <right/>
      <top style="double">
        <color auto="1"/>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bottom/>
      <diagonal/>
    </border>
  </borders>
  <cellStyleXfs count="5">
    <xf numFmtId="0" fontId="0" fillId="0" borderId="0"/>
    <xf numFmtId="0" fontId="3" fillId="0" borderId="0"/>
    <xf numFmtId="44"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cellStyleXfs>
  <cellXfs count="301">
    <xf numFmtId="0" fontId="0" fillId="0" borderId="0" xfId="0" applyAlignment="1">
      <alignment wrapText="1"/>
    </xf>
    <xf numFmtId="0" fontId="4" fillId="0" borderId="0" xfId="0" applyFont="1" applyAlignment="1">
      <alignment horizontal="left"/>
    </xf>
    <xf numFmtId="0" fontId="5" fillId="0" borderId="0" xfId="0" applyFont="1" applyAlignment="1">
      <alignment horizontal="left"/>
    </xf>
    <xf numFmtId="0" fontId="4" fillId="0" borderId="0" xfId="0" applyFont="1" applyAlignment="1">
      <alignment horizontal="center"/>
    </xf>
    <xf numFmtId="0" fontId="7" fillId="0" borderId="0" xfId="0" applyFont="1" applyAlignment="1">
      <alignment horizontal="left"/>
    </xf>
    <xf numFmtId="0" fontId="8" fillId="0" borderId="0" xfId="0" applyFont="1" applyAlignment="1">
      <alignment horizontal="left"/>
    </xf>
    <xf numFmtId="0" fontId="9" fillId="0" borderId="0" xfId="0" applyFont="1" applyAlignment="1">
      <alignment horizontal="center"/>
    </xf>
    <xf numFmtId="0" fontId="7" fillId="0" borderId="0" xfId="0" applyFont="1" applyAlignment="1">
      <alignment wrapText="1"/>
    </xf>
    <xf numFmtId="0" fontId="9" fillId="0" borderId="0" xfId="0" applyFont="1" applyAlignment="1">
      <alignment horizontal="left"/>
    </xf>
    <xf numFmtId="0" fontId="10" fillId="0" borderId="0" xfId="0" applyFont="1" applyAlignment="1">
      <alignment wrapText="1"/>
    </xf>
    <xf numFmtId="0" fontId="10" fillId="0" borderId="0" xfId="0" applyFont="1" applyAlignment="1">
      <alignment horizontal="center" wrapText="1"/>
    </xf>
    <xf numFmtId="0" fontId="9" fillId="0" borderId="0" xfId="0" applyFont="1" applyAlignment="1">
      <alignment wrapText="1"/>
    </xf>
    <xf numFmtId="164" fontId="11" fillId="0" borderId="0" xfId="0" applyNumberFormat="1" applyFont="1" applyAlignment="1">
      <alignment horizontal="center"/>
    </xf>
    <xf numFmtId="0" fontId="12" fillId="0" borderId="0" xfId="0" applyFont="1" applyAlignment="1">
      <alignment wrapText="1"/>
    </xf>
    <xf numFmtId="0" fontId="13" fillId="0" borderId="0" xfId="0" applyFont="1" applyAlignment="1">
      <alignment horizontal="left"/>
    </xf>
    <xf numFmtId="0" fontId="14" fillId="0" borderId="0" xfId="0" applyFont="1" applyAlignment="1">
      <alignment wrapText="1"/>
    </xf>
    <xf numFmtId="0" fontId="13" fillId="0" borderId="0" xfId="0" applyFont="1" applyAlignment="1">
      <alignment horizontal="center"/>
    </xf>
    <xf numFmtId="0" fontId="13" fillId="0" borderId="1" xfId="0" applyFont="1" applyBorder="1" applyAlignment="1">
      <alignment horizontal="center" wrapText="1"/>
    </xf>
    <xf numFmtId="0" fontId="13" fillId="0" borderId="0" xfId="0" applyFont="1" applyAlignment="1">
      <alignment wrapText="1"/>
    </xf>
    <xf numFmtId="0" fontId="13" fillId="0" borderId="0" xfId="0" applyFont="1" applyAlignment="1">
      <alignment wrapText="1" indent="1"/>
    </xf>
    <xf numFmtId="165" fontId="13" fillId="0" borderId="0" xfId="0" applyNumberFormat="1" applyFont="1" applyAlignment="1">
      <alignment horizontal="left"/>
    </xf>
    <xf numFmtId="0" fontId="13" fillId="0" borderId="0" xfId="0" applyFont="1" applyAlignment="1">
      <alignment wrapText="1" indent="2"/>
    </xf>
    <xf numFmtId="166" fontId="13" fillId="0" borderId="0" xfId="0" applyNumberFormat="1" applyFont="1" applyAlignment="1"/>
    <xf numFmtId="166" fontId="13" fillId="0" borderId="0" xfId="0" applyNumberFormat="1" applyFont="1" applyAlignment="1">
      <alignment horizontal="left"/>
    </xf>
    <xf numFmtId="165" fontId="13" fillId="0" borderId="0" xfId="0" applyNumberFormat="1" applyFont="1" applyAlignment="1"/>
    <xf numFmtId="164" fontId="13" fillId="0" borderId="0" xfId="0" applyNumberFormat="1" applyFont="1" applyAlignment="1"/>
    <xf numFmtId="165" fontId="13" fillId="0" borderId="1" xfId="0" applyNumberFormat="1" applyFont="1" applyBorder="1" applyAlignment="1"/>
    <xf numFmtId="164" fontId="13" fillId="0" borderId="1" xfId="0" applyNumberFormat="1" applyFont="1" applyBorder="1" applyAlignment="1"/>
    <xf numFmtId="165" fontId="13" fillId="0" borderId="1" xfId="0" applyNumberFormat="1" applyFont="1" applyBorder="1" applyAlignment="1">
      <alignment horizontal="left"/>
    </xf>
    <xf numFmtId="0" fontId="13" fillId="0" borderId="0" xfId="0" applyFont="1" applyAlignment="1">
      <alignment wrapText="1" indent="3"/>
    </xf>
    <xf numFmtId="0" fontId="13" fillId="0" borderId="1" xfId="0" applyFont="1" applyBorder="1" applyAlignment="1">
      <alignment horizontal="left"/>
    </xf>
    <xf numFmtId="166" fontId="13" fillId="0" borderId="3" xfId="0" applyNumberFormat="1" applyFont="1" applyBorder="1" applyAlignment="1"/>
    <xf numFmtId="166" fontId="13" fillId="0" borderId="4" xfId="0" applyNumberFormat="1" applyFont="1" applyBorder="1" applyAlignment="1"/>
    <xf numFmtId="166" fontId="13" fillId="0" borderId="3" xfId="0" applyNumberFormat="1" applyFont="1" applyBorder="1" applyAlignment="1">
      <alignment horizontal="left"/>
    </xf>
    <xf numFmtId="167" fontId="13" fillId="0" borderId="0" xfId="0" applyNumberFormat="1" applyFont="1" applyAlignment="1"/>
    <xf numFmtId="167" fontId="13" fillId="0" borderId="0" xfId="0" applyNumberFormat="1" applyFont="1" applyAlignment="1">
      <alignment horizontal="left"/>
    </xf>
    <xf numFmtId="168" fontId="13" fillId="0" borderId="5" xfId="0" applyNumberFormat="1" applyFont="1" applyBorder="1" applyAlignment="1"/>
    <xf numFmtId="169" fontId="13" fillId="0" borderId="0" xfId="0" applyNumberFormat="1" applyFont="1" applyAlignment="1"/>
    <xf numFmtId="169" fontId="13" fillId="0" borderId="0" xfId="0" applyNumberFormat="1" applyFont="1" applyAlignment="1">
      <alignment horizontal="left"/>
    </xf>
    <xf numFmtId="170" fontId="13" fillId="0" borderId="0" xfId="0" applyNumberFormat="1" applyFont="1" applyAlignment="1"/>
    <xf numFmtId="170" fontId="13" fillId="0" borderId="0" xfId="0" applyNumberFormat="1" applyFont="1" applyAlignment="1">
      <alignment horizontal="left"/>
    </xf>
    <xf numFmtId="0" fontId="13" fillId="0" borderId="0" xfId="0" applyFont="1" applyAlignment="1">
      <alignment horizontal="left" vertical="top"/>
    </xf>
    <xf numFmtId="0" fontId="13" fillId="0" borderId="0" xfId="0" applyFont="1" applyAlignment="1">
      <alignment horizontal="left"/>
    </xf>
    <xf numFmtId="171" fontId="13" fillId="0" borderId="0" xfId="0" applyNumberFormat="1" applyFont="1" applyAlignment="1">
      <alignment horizontal="left"/>
    </xf>
    <xf numFmtId="164" fontId="13" fillId="0" borderId="0" xfId="0" applyNumberFormat="1" applyFont="1" applyAlignment="1">
      <alignment horizontal="left"/>
    </xf>
    <xf numFmtId="0" fontId="12" fillId="0" borderId="0" xfId="0" applyFont="1" applyAlignment="1">
      <alignment horizontal="left"/>
    </xf>
    <xf numFmtId="0" fontId="13" fillId="0" borderId="6" xfId="0" applyFont="1" applyBorder="1" applyAlignment="1">
      <alignment horizontal="left"/>
    </xf>
    <xf numFmtId="0" fontId="13" fillId="0" borderId="6" xfId="0" applyFont="1" applyBorder="1" applyAlignment="1">
      <alignment horizontal="center" wrapText="1"/>
    </xf>
    <xf numFmtId="0" fontId="13" fillId="0" borderId="0" xfId="0" applyFont="1" applyAlignment="1">
      <alignment horizontal="center" wrapText="1"/>
    </xf>
    <xf numFmtId="0" fontId="16" fillId="0" borderId="0" xfId="0" applyFont="1" applyAlignment="1">
      <alignment wrapText="1"/>
    </xf>
    <xf numFmtId="166" fontId="14" fillId="0" borderId="0" xfId="0" applyNumberFormat="1" applyFont="1" applyAlignment="1">
      <alignment horizontal="left"/>
    </xf>
    <xf numFmtId="174" fontId="13" fillId="0" borderId="0" xfId="0" applyNumberFormat="1" applyFont="1" applyAlignment="1"/>
    <xf numFmtId="174" fontId="13" fillId="0" borderId="0" xfId="0" applyNumberFormat="1" applyFont="1" applyAlignment="1">
      <alignment horizontal="left"/>
    </xf>
    <xf numFmtId="164" fontId="14" fillId="0" borderId="0" xfId="0" applyNumberFormat="1" applyFont="1" applyAlignment="1">
      <alignment horizontal="left"/>
    </xf>
    <xf numFmtId="176" fontId="13" fillId="0" borderId="0" xfId="0" applyNumberFormat="1" applyFont="1" applyAlignment="1"/>
    <xf numFmtId="176" fontId="13" fillId="0" borderId="0" xfId="0" applyNumberFormat="1" applyFont="1" applyAlignment="1">
      <alignment horizontal="left"/>
    </xf>
    <xf numFmtId="164" fontId="13" fillId="0" borderId="6" xfId="0" applyNumberFormat="1" applyFont="1" applyBorder="1" applyAlignment="1"/>
    <xf numFmtId="166" fontId="13" fillId="0" borderId="2" xfId="0" applyNumberFormat="1" applyFont="1" applyBorder="1" applyAlignment="1"/>
    <xf numFmtId="175" fontId="13" fillId="0" borderId="0" xfId="0" applyNumberFormat="1" applyFont="1" applyAlignment="1">
      <alignment horizontal="left"/>
    </xf>
    <xf numFmtId="0" fontId="15" fillId="0" borderId="0" xfId="0" applyFont="1" applyAlignment="1">
      <alignment horizontal="left"/>
    </xf>
    <xf numFmtId="166" fontId="13" fillId="0" borderId="6" xfId="0" applyNumberFormat="1" applyFont="1" applyBorder="1" applyAlignment="1"/>
    <xf numFmtId="166" fontId="13" fillId="0" borderId="6" xfId="0" applyNumberFormat="1" applyFont="1" applyBorder="1" applyAlignment="1">
      <alignment horizontal="left"/>
    </xf>
    <xf numFmtId="164" fontId="13" fillId="0" borderId="1" xfId="0" applyNumberFormat="1" applyFont="1" applyBorder="1" applyAlignment="1">
      <alignment horizontal="left"/>
    </xf>
    <xf numFmtId="0" fontId="17" fillId="0" borderId="0" xfId="0" applyFont="1" applyAlignment="1">
      <alignment horizontal="left"/>
    </xf>
    <xf numFmtId="0" fontId="17" fillId="0" borderId="0" xfId="0" applyFont="1" applyAlignment="1">
      <alignment wrapText="1"/>
    </xf>
    <xf numFmtId="177" fontId="13" fillId="0" borderId="0" xfId="0" applyNumberFormat="1" applyFont="1" applyAlignment="1"/>
    <xf numFmtId="177" fontId="13" fillId="0" borderId="0" xfId="0" applyNumberFormat="1" applyFont="1" applyAlignment="1">
      <alignment horizontal="left"/>
    </xf>
    <xf numFmtId="178" fontId="13" fillId="0" borderId="0" xfId="0" applyNumberFormat="1" applyFont="1" applyAlignment="1"/>
    <xf numFmtId="178" fontId="15" fillId="0" borderId="0" xfId="0" applyNumberFormat="1" applyFont="1" applyAlignment="1">
      <alignment horizontal="left"/>
    </xf>
    <xf numFmtId="178" fontId="13" fillId="0" borderId="0" xfId="0" applyNumberFormat="1" applyFont="1" applyAlignment="1">
      <alignment horizontal="left"/>
    </xf>
    <xf numFmtId="178" fontId="13" fillId="0" borderId="1" xfId="0" applyNumberFormat="1" applyFont="1" applyBorder="1" applyAlignment="1"/>
    <xf numFmtId="178" fontId="13" fillId="0" borderId="1" xfId="0" applyNumberFormat="1" applyFont="1" applyBorder="1" applyAlignment="1">
      <alignment horizontal="left"/>
    </xf>
    <xf numFmtId="177" fontId="13" fillId="0" borderId="6" xfId="0" applyNumberFormat="1" applyFont="1" applyBorder="1" applyAlignment="1"/>
    <xf numFmtId="177" fontId="13" fillId="0" borderId="6" xfId="0" applyNumberFormat="1" applyFont="1" applyBorder="1" applyAlignment="1">
      <alignment horizontal="left"/>
    </xf>
    <xf numFmtId="0" fontId="15" fillId="0" borderId="0" xfId="0" applyFont="1" applyAlignment="1">
      <alignment wrapText="1"/>
    </xf>
    <xf numFmtId="169" fontId="13" fillId="0" borderId="6" xfId="0" applyNumberFormat="1" applyFont="1" applyBorder="1" applyAlignment="1"/>
    <xf numFmtId="169" fontId="13" fillId="0" borderId="6" xfId="0" applyNumberFormat="1" applyFont="1" applyBorder="1" applyAlignment="1">
      <alignment horizontal="left"/>
    </xf>
    <xf numFmtId="179" fontId="13" fillId="0" borderId="0" xfId="0" applyNumberFormat="1" applyFont="1" applyAlignment="1"/>
    <xf numFmtId="179" fontId="13" fillId="0" borderId="0" xfId="0" applyNumberFormat="1" applyFont="1" applyAlignment="1">
      <alignment horizontal="left"/>
    </xf>
    <xf numFmtId="173" fontId="13" fillId="0" borderId="0" xfId="0" applyNumberFormat="1" applyFont="1" applyAlignment="1"/>
    <xf numFmtId="173" fontId="13" fillId="0" borderId="0" xfId="0" applyNumberFormat="1" applyFont="1" applyAlignment="1">
      <alignment horizontal="left"/>
    </xf>
    <xf numFmtId="180" fontId="13" fillId="0" borderId="0" xfId="0" applyNumberFormat="1" applyFont="1" applyAlignment="1"/>
    <xf numFmtId="180" fontId="13" fillId="0" borderId="0" xfId="0" applyNumberFormat="1" applyFont="1" applyAlignment="1">
      <alignment horizontal="left"/>
    </xf>
    <xf numFmtId="168" fontId="13" fillId="0" borderId="0" xfId="0" applyNumberFormat="1" applyFont="1" applyAlignment="1"/>
    <xf numFmtId="181" fontId="13" fillId="0" borderId="0" xfId="0" applyNumberFormat="1" applyFont="1" applyAlignment="1">
      <alignment horizontal="left"/>
    </xf>
    <xf numFmtId="168" fontId="13" fillId="0" borderId="0" xfId="0" applyNumberFormat="1" applyFont="1" applyAlignment="1">
      <alignment horizontal="left"/>
    </xf>
    <xf numFmtId="0" fontId="13" fillId="0" borderId="0" xfId="0" applyFont="1" applyAlignment="1">
      <alignment wrapText="1" indent="4"/>
    </xf>
    <xf numFmtId="0" fontId="13" fillId="0" borderId="0" xfId="0" applyFont="1" applyAlignment="1">
      <alignment wrapText="1" indent="5"/>
    </xf>
    <xf numFmtId="0" fontId="14" fillId="0" borderId="0" xfId="0" applyFont="1" applyAlignment="1">
      <alignment horizontal="left"/>
    </xf>
    <xf numFmtId="164" fontId="13" fillId="0" borderId="2" xfId="0" applyNumberFormat="1" applyFont="1" applyBorder="1" applyAlignment="1"/>
    <xf numFmtId="166" fontId="15" fillId="0" borderId="0" xfId="0" applyNumberFormat="1" applyFont="1" applyAlignment="1">
      <alignment horizontal="left"/>
    </xf>
    <xf numFmtId="169" fontId="14" fillId="0" borderId="0" xfId="0" applyNumberFormat="1" applyFont="1" applyAlignment="1">
      <alignment horizontal="left"/>
    </xf>
    <xf numFmtId="178" fontId="13" fillId="0" borderId="6" xfId="0" applyNumberFormat="1" applyFont="1" applyBorder="1" applyAlignment="1"/>
    <xf numFmtId="178" fontId="13" fillId="0" borderId="6" xfId="0" applyNumberFormat="1" applyFont="1" applyBorder="1" applyAlignment="1">
      <alignment horizontal="left"/>
    </xf>
    <xf numFmtId="166" fontId="13" fillId="0" borderId="1" xfId="0" applyNumberFormat="1" applyFont="1" applyBorder="1" applyAlignment="1"/>
    <xf numFmtId="0" fontId="19" fillId="0" borderId="0" xfId="0" applyFont="1" applyAlignment="1">
      <alignment horizontal="left"/>
    </xf>
    <xf numFmtId="177" fontId="15" fillId="0" borderId="0" xfId="0" applyNumberFormat="1" applyFont="1" applyAlignment="1">
      <alignment horizontal="left"/>
    </xf>
    <xf numFmtId="179" fontId="15" fillId="0" borderId="0" xfId="0" applyNumberFormat="1" applyFont="1" applyAlignment="1">
      <alignment horizontal="left"/>
    </xf>
    <xf numFmtId="0" fontId="13" fillId="0" borderId="0" xfId="0" applyFont="1" applyAlignment="1"/>
    <xf numFmtId="0" fontId="15" fillId="0" borderId="0" xfId="0" applyFont="1" applyAlignment="1"/>
    <xf numFmtId="169" fontId="15" fillId="0" borderId="0" xfId="0" applyNumberFormat="1" applyFont="1" applyAlignment="1">
      <alignment horizontal="left"/>
    </xf>
    <xf numFmtId="0" fontId="13" fillId="0" borderId="0" xfId="0" applyFont="1" applyAlignment="1">
      <alignment horizontal="right" wrapText="1"/>
    </xf>
    <xf numFmtId="166" fontId="13" fillId="0" borderId="4" xfId="0" applyNumberFormat="1" applyFont="1" applyBorder="1" applyAlignment="1">
      <alignment horizontal="left"/>
    </xf>
    <xf numFmtId="182" fontId="13" fillId="0" borderId="0" xfId="0" applyNumberFormat="1" applyFont="1" applyAlignment="1"/>
    <xf numFmtId="182" fontId="13" fillId="0" borderId="0" xfId="0" applyNumberFormat="1" applyFont="1" applyAlignment="1">
      <alignment horizontal="left"/>
    </xf>
    <xf numFmtId="0" fontId="16" fillId="0" borderId="0" xfId="0" applyFont="1" applyAlignment="1">
      <alignment horizontal="left"/>
    </xf>
    <xf numFmtId="166" fontId="13" fillId="0" borderId="1" xfId="0" applyNumberFormat="1" applyFont="1" applyBorder="1" applyAlignment="1">
      <alignment horizontal="left"/>
    </xf>
    <xf numFmtId="0" fontId="13" fillId="0" borderId="0" xfId="0" applyFont="1" applyAlignment="1">
      <alignment horizontal="left" indent="1"/>
    </xf>
    <xf numFmtId="0" fontId="12" fillId="0" borderId="1" xfId="0" applyFont="1" applyBorder="1" applyAlignment="1">
      <alignment horizontal="left"/>
    </xf>
    <xf numFmtId="0" fontId="12" fillId="0" borderId="0" xfId="0" applyFont="1" applyAlignment="1">
      <alignment horizontal="center"/>
    </xf>
    <xf numFmtId="0" fontId="19" fillId="0" borderId="1" xfId="0" applyFont="1" applyBorder="1" applyAlignment="1">
      <alignment wrapText="1"/>
    </xf>
    <xf numFmtId="0" fontId="12" fillId="0" borderId="1" xfId="0" applyFont="1" applyBorder="1" applyAlignment="1">
      <alignment horizontal="center" wrapText="1"/>
    </xf>
    <xf numFmtId="0" fontId="12" fillId="0" borderId="2" xfId="0" applyFont="1" applyBorder="1" applyAlignment="1">
      <alignment horizontal="center" wrapText="1"/>
    </xf>
    <xf numFmtId="0" fontId="12" fillId="0" borderId="1" xfId="0" applyFont="1" applyBorder="1" applyAlignment="1">
      <alignment horizontal="center"/>
    </xf>
    <xf numFmtId="0" fontId="12" fillId="0" borderId="6" xfId="0" applyFont="1" applyBorder="1" applyAlignment="1">
      <alignment horizontal="center"/>
    </xf>
    <xf numFmtId="164" fontId="13" fillId="0" borderId="0" xfId="0" applyNumberFormat="1" applyFont="1" applyBorder="1" applyAlignment="1"/>
    <xf numFmtId="165" fontId="13" fillId="0" borderId="0" xfId="0" applyNumberFormat="1" applyFont="1" applyBorder="1" applyAlignment="1">
      <alignment horizontal="left"/>
    </xf>
    <xf numFmtId="164" fontId="13" fillId="0" borderId="0" xfId="0" applyNumberFormat="1" applyFont="1" applyBorder="1" applyAlignment="1">
      <alignment horizontal="left"/>
    </xf>
    <xf numFmtId="0" fontId="13" fillId="0" borderId="0" xfId="0" applyFont="1" applyBorder="1" applyAlignment="1">
      <alignment horizontal="left"/>
    </xf>
    <xf numFmtId="0" fontId="21" fillId="0" borderId="0" xfId="0" applyFont="1" applyAlignment="1">
      <alignment wrapText="1"/>
    </xf>
    <xf numFmtId="0" fontId="12" fillId="0" borderId="0" xfId="0" applyFont="1" applyAlignment="1">
      <alignment horizontal="center" wrapText="1"/>
    </xf>
    <xf numFmtId="0" fontId="12" fillId="0" borderId="6" xfId="0" applyFont="1" applyBorder="1" applyAlignment="1">
      <alignment horizontal="center" wrapText="1"/>
    </xf>
    <xf numFmtId="0" fontId="19" fillId="0" borderId="0" xfId="0" applyFont="1" applyAlignment="1">
      <alignment horizontal="center"/>
    </xf>
    <xf numFmtId="0" fontId="12" fillId="0" borderId="2" xfId="0" applyFont="1" applyBorder="1" applyAlignment="1">
      <alignment horizontal="center"/>
    </xf>
    <xf numFmtId="0" fontId="21" fillId="0" borderId="1" xfId="0" applyFont="1" applyBorder="1" applyAlignment="1">
      <alignment horizontal="left" wrapText="1"/>
    </xf>
    <xf numFmtId="0" fontId="12" fillId="0" borderId="1" xfId="0" applyFont="1" applyBorder="1" applyAlignment="1">
      <alignment wrapText="1"/>
    </xf>
    <xf numFmtId="166" fontId="13" fillId="0" borderId="0" xfId="0" applyNumberFormat="1" applyFont="1" applyBorder="1" applyAlignment="1">
      <alignment horizontal="left"/>
    </xf>
    <xf numFmtId="0" fontId="19" fillId="0" borderId="6" xfId="0" applyFont="1" applyBorder="1" applyAlignment="1">
      <alignment horizontal="center" wrapText="1"/>
    </xf>
    <xf numFmtId="0" fontId="19" fillId="0" borderId="0" xfId="0" applyFont="1" applyAlignment="1">
      <alignment horizontal="center" wrapText="1"/>
    </xf>
    <xf numFmtId="0" fontId="19" fillId="0" borderId="0" xfId="0" applyFont="1" applyBorder="1" applyAlignment="1">
      <alignment horizontal="center" wrapText="1"/>
    </xf>
    <xf numFmtId="0" fontId="19" fillId="0" borderId="10" xfId="0" applyFont="1" applyBorder="1" applyAlignment="1">
      <alignment horizontal="left"/>
    </xf>
    <xf numFmtId="0" fontId="12" fillId="0" borderId="1" xfId="0" applyFont="1" applyBorder="1" applyAlignment="1">
      <alignment horizontal="left" wrapText="1"/>
    </xf>
    <xf numFmtId="0" fontId="19" fillId="0" borderId="0" xfId="0" applyFont="1" applyAlignment="1">
      <alignment wrapText="1"/>
    </xf>
    <xf numFmtId="0" fontId="20" fillId="0" borderId="0" xfId="0" applyFont="1" applyAlignment="1">
      <alignment horizontal="center" wrapText="1"/>
    </xf>
    <xf numFmtId="175" fontId="13" fillId="0" borderId="0" xfId="0" applyNumberFormat="1" applyFont="1" applyBorder="1" applyAlignment="1">
      <alignment horizontal="left"/>
    </xf>
    <xf numFmtId="169" fontId="13" fillId="0" borderId="0" xfId="0" applyNumberFormat="1" applyFont="1" applyBorder="1" applyAlignment="1">
      <alignment horizontal="left"/>
    </xf>
    <xf numFmtId="0" fontId="21" fillId="0" borderId="0" xfId="0" applyFont="1" applyAlignment="1">
      <alignment horizontal="left"/>
    </xf>
    <xf numFmtId="0" fontId="21" fillId="0" borderId="1" xfId="0" applyFont="1" applyBorder="1" applyAlignment="1">
      <alignment horizontal="left"/>
    </xf>
    <xf numFmtId="0" fontId="13" fillId="0" borderId="0" xfId="0" applyFont="1" applyAlignment="1">
      <alignment wrapText="1"/>
    </xf>
    <xf numFmtId="0" fontId="22" fillId="0" borderId="0" xfId="1" applyFont="1"/>
    <xf numFmtId="183" fontId="13" fillId="0" borderId="0" xfId="2" applyNumberFormat="1" applyFont="1"/>
    <xf numFmtId="184" fontId="13" fillId="0" borderId="1" xfId="3" applyNumberFormat="1" applyFont="1" applyBorder="1"/>
    <xf numFmtId="184" fontId="13" fillId="0" borderId="0" xfId="3" applyNumberFormat="1" applyFont="1"/>
    <xf numFmtId="0" fontId="22" fillId="0" borderId="0" xfId="1" applyFont="1" applyAlignment="1">
      <alignment horizontal="left" indent="1"/>
    </xf>
    <xf numFmtId="183" fontId="13" fillId="0" borderId="4" xfId="2" applyNumberFormat="1" applyFont="1" applyBorder="1"/>
    <xf numFmtId="6" fontId="22" fillId="0" borderId="0" xfId="1" applyNumberFormat="1" applyFont="1"/>
    <xf numFmtId="10" fontId="13" fillId="0" borderId="0" xfId="4" applyNumberFormat="1" applyFont="1"/>
    <xf numFmtId="0" fontId="23" fillId="0" borderId="0" xfId="1" applyFont="1"/>
    <xf numFmtId="0" fontId="24" fillId="0" borderId="0" xfId="1" applyFont="1"/>
    <xf numFmtId="184" fontId="14" fillId="0" borderId="0" xfId="3" applyNumberFormat="1" applyFont="1"/>
    <xf numFmtId="0" fontId="13" fillId="0" borderId="0" xfId="0" applyFont="1" applyFill="1" applyAlignment="1">
      <alignment wrapText="1"/>
    </xf>
    <xf numFmtId="165" fontId="13" fillId="0" borderId="0" xfId="0" applyNumberFormat="1" applyFont="1" applyFill="1" applyAlignment="1"/>
    <xf numFmtId="164" fontId="13" fillId="0" borderId="0" xfId="0" applyNumberFormat="1" applyFont="1" applyFill="1" applyAlignment="1">
      <alignment horizontal="left"/>
    </xf>
    <xf numFmtId="0" fontId="14" fillId="0" borderId="0" xfId="0" applyFont="1" applyFill="1" applyAlignment="1">
      <alignment wrapText="1"/>
    </xf>
    <xf numFmtId="165" fontId="13" fillId="0" borderId="1" xfId="0" applyNumberFormat="1" applyFont="1" applyFill="1" applyBorder="1" applyAlignment="1"/>
    <xf numFmtId="0" fontId="13" fillId="0" borderId="0" xfId="0" applyFont="1" applyFill="1" applyAlignment="1">
      <alignment horizontal="left"/>
    </xf>
    <xf numFmtId="0" fontId="13" fillId="0" borderId="0" xfId="0" applyFont="1" applyFill="1" applyAlignment="1">
      <alignment wrapText="1" indent="4"/>
    </xf>
    <xf numFmtId="166" fontId="13" fillId="0" borderId="6" xfId="0" applyNumberFormat="1" applyFont="1" applyFill="1" applyBorder="1" applyAlignment="1"/>
    <xf numFmtId="166" fontId="13" fillId="0" borderId="0" xfId="0" applyNumberFormat="1" applyFont="1" applyFill="1" applyBorder="1" applyAlignment="1"/>
    <xf numFmtId="166" fontId="14" fillId="0" borderId="0" xfId="0" applyNumberFormat="1" applyFont="1" applyFill="1" applyAlignment="1">
      <alignment horizontal="left"/>
    </xf>
    <xf numFmtId="166" fontId="13" fillId="0" borderId="0" xfId="0" applyNumberFormat="1" applyFont="1" applyFill="1" applyAlignment="1"/>
    <xf numFmtId="176" fontId="13" fillId="0" borderId="0" xfId="0" applyNumberFormat="1" applyFont="1" applyFill="1" applyAlignment="1"/>
    <xf numFmtId="170" fontId="13" fillId="0" borderId="0" xfId="0" applyNumberFormat="1" applyFont="1" applyFill="1" applyAlignment="1"/>
    <xf numFmtId="0" fontId="12" fillId="0" borderId="0" xfId="0" applyFont="1" applyAlignment="1"/>
    <xf numFmtId="0" fontId="13" fillId="0" borderId="0" xfId="0" applyFont="1" applyFill="1" applyAlignment="1">
      <alignment horizontal="left"/>
    </xf>
    <xf numFmtId="173" fontId="13" fillId="0" borderId="0" xfId="0" applyNumberFormat="1" applyFont="1" applyFill="1" applyAlignment="1"/>
    <xf numFmtId="180" fontId="13" fillId="0" borderId="0" xfId="0" applyNumberFormat="1" applyFont="1" applyFill="1" applyAlignment="1"/>
    <xf numFmtId="174" fontId="13" fillId="0" borderId="0" xfId="0" applyNumberFormat="1" applyFont="1" applyFill="1" applyAlignment="1"/>
    <xf numFmtId="166" fontId="13" fillId="0" borderId="4" xfId="0" applyNumberFormat="1" applyFont="1" applyFill="1" applyBorder="1" applyAlignment="1"/>
    <xf numFmtId="166" fontId="13" fillId="0" borderId="1" xfId="0" applyNumberFormat="1" applyFont="1" applyFill="1" applyBorder="1" applyAlignment="1"/>
    <xf numFmtId="166" fontId="13" fillId="0" borderId="2" xfId="0" applyNumberFormat="1" applyFont="1" applyFill="1" applyBorder="1" applyAlignment="1"/>
    <xf numFmtId="0" fontId="16" fillId="0" borderId="0" xfId="0" applyFont="1" applyFill="1" applyAlignment="1">
      <alignment horizontal="left"/>
    </xf>
    <xf numFmtId="0" fontId="13" fillId="0" borderId="0" xfId="0" applyFont="1" applyAlignment="1">
      <alignment wrapText="1"/>
    </xf>
    <xf numFmtId="0" fontId="13" fillId="0" borderId="0" xfId="0" applyFont="1" applyAlignment="1">
      <alignment horizontal="left"/>
    </xf>
    <xf numFmtId="0" fontId="14" fillId="0" borderId="0" xfId="0" applyFont="1" applyAlignment="1">
      <alignment wrapText="1"/>
    </xf>
    <xf numFmtId="0" fontId="13" fillId="0" borderId="0" xfId="0" quotePrefix="1" applyFont="1" applyAlignment="1">
      <alignment horizontal="left"/>
    </xf>
    <xf numFmtId="0" fontId="13" fillId="0" borderId="0" xfId="0" applyFont="1" applyAlignment="1">
      <alignment horizontal="left" wrapText="1" indent="1"/>
    </xf>
    <xf numFmtId="0" fontId="13" fillId="0" borderId="0" xfId="0" applyFont="1" applyAlignment="1">
      <alignment wrapText="1"/>
    </xf>
    <xf numFmtId="166" fontId="25" fillId="0" borderId="0" xfId="0" applyNumberFormat="1" applyFont="1" applyFill="1" applyAlignment="1"/>
    <xf numFmtId="165" fontId="25" fillId="0" borderId="0" xfId="0" applyNumberFormat="1" applyFont="1" applyFill="1" applyAlignment="1"/>
    <xf numFmtId="165" fontId="25" fillId="0" borderId="1" xfId="0" applyNumberFormat="1" applyFont="1" applyFill="1" applyBorder="1" applyAlignment="1"/>
    <xf numFmtId="0" fontId="27" fillId="0" borderId="0" xfId="1" applyFont="1"/>
    <xf numFmtId="0" fontId="27" fillId="0" borderId="0" xfId="1" applyFont="1" applyAlignment="1">
      <alignment horizontal="center"/>
    </xf>
    <xf numFmtId="0" fontId="27" fillId="0" borderId="1" xfId="1" applyFont="1" applyBorder="1" applyAlignment="1">
      <alignment horizontal="center"/>
    </xf>
    <xf numFmtId="0" fontId="28" fillId="0" borderId="0" xfId="1" applyFont="1"/>
    <xf numFmtId="0" fontId="27" fillId="0" borderId="2" xfId="1" applyFont="1" applyBorder="1" applyAlignment="1">
      <alignment horizontal="center"/>
    </xf>
    <xf numFmtId="0" fontId="13" fillId="0" borderId="0" xfId="0" applyFont="1" applyAlignment="1">
      <alignment horizontal="left" vertical="center" wrapText="1"/>
    </xf>
    <xf numFmtId="0" fontId="13" fillId="0" borderId="0" xfId="0" applyFont="1" applyAlignment="1">
      <alignment horizontal="left" wrapText="1"/>
    </xf>
    <xf numFmtId="0" fontId="13" fillId="0" borderId="0" xfId="0" applyFont="1" applyAlignment="1">
      <alignment wrapText="1"/>
    </xf>
    <xf numFmtId="0" fontId="2" fillId="0" borderId="0" xfId="1" applyFont="1"/>
    <xf numFmtId="0" fontId="13" fillId="0" borderId="0" xfId="0" applyFont="1" applyAlignment="1">
      <alignment wrapText="1"/>
    </xf>
    <xf numFmtId="0" fontId="13" fillId="0" borderId="0" xfId="0" applyFont="1" applyAlignment="1">
      <alignment horizontal="left"/>
    </xf>
    <xf numFmtId="0" fontId="13" fillId="0" borderId="0" xfId="0" applyFont="1" applyAlignment="1">
      <alignment horizontal="left"/>
    </xf>
    <xf numFmtId="0" fontId="1" fillId="0" borderId="0" xfId="1" applyFont="1"/>
    <xf numFmtId="0" fontId="13" fillId="0" borderId="0" xfId="0" applyFont="1" applyAlignment="1">
      <alignment wrapText="1"/>
    </xf>
    <xf numFmtId="0" fontId="13" fillId="0" borderId="0" xfId="0" applyFont="1" applyAlignment="1">
      <alignment horizontal="left"/>
    </xf>
    <xf numFmtId="0" fontId="13" fillId="0" borderId="0" xfId="0" applyFont="1" applyFill="1" applyAlignment="1">
      <alignment wrapText="1"/>
    </xf>
    <xf numFmtId="0" fontId="13" fillId="0" borderId="0" xfId="0" applyFont="1" applyFill="1" applyAlignment="1">
      <alignment horizontal="left"/>
    </xf>
    <xf numFmtId="0" fontId="30" fillId="0" borderId="0" xfId="0" applyFont="1" applyAlignment="1">
      <alignment wrapText="1"/>
    </xf>
    <xf numFmtId="0" fontId="31" fillId="0" borderId="0" xfId="0" applyFont="1" applyAlignment="1">
      <alignment horizontal="left"/>
    </xf>
    <xf numFmtId="0" fontId="31" fillId="0" borderId="0" xfId="0" applyFont="1" applyAlignment="1">
      <alignment wrapText="1"/>
    </xf>
    <xf numFmtId="0" fontId="30" fillId="0" borderId="0" xfId="0" applyFont="1" applyAlignment="1">
      <alignment horizontal="left"/>
    </xf>
    <xf numFmtId="173" fontId="30" fillId="0" borderId="0" xfId="0" applyNumberFormat="1" applyFont="1" applyAlignment="1">
      <alignment horizontal="center"/>
    </xf>
    <xf numFmtId="0" fontId="32" fillId="0" borderId="1" xfId="0" applyFont="1" applyBorder="1" applyAlignment="1">
      <alignment wrapText="1"/>
    </xf>
    <xf numFmtId="0" fontId="30" fillId="0" borderId="6" xfId="0" applyFont="1" applyBorder="1" applyAlignment="1">
      <alignment horizontal="left"/>
    </xf>
    <xf numFmtId="0" fontId="30" fillId="0" borderId="0" xfId="0" applyFont="1" applyAlignment="1">
      <alignment horizontal="center"/>
    </xf>
    <xf numFmtId="0" fontId="30" fillId="0" borderId="6" xfId="0" applyFont="1" applyBorder="1" applyAlignment="1">
      <alignment horizontal="center"/>
    </xf>
    <xf numFmtId="0" fontId="30" fillId="0" borderId="1" xfId="0" applyFont="1" applyBorder="1" applyAlignment="1">
      <alignment horizontal="center"/>
    </xf>
    <xf numFmtId="0" fontId="31" fillId="0" borderId="0" xfId="0" applyFont="1" applyAlignment="1">
      <alignment horizontal="center"/>
    </xf>
    <xf numFmtId="0" fontId="31" fillId="0" borderId="0" xfId="0" applyFont="1" applyAlignment="1">
      <alignment horizontal="center" wrapText="1"/>
    </xf>
    <xf numFmtId="0" fontId="33" fillId="0" borderId="0" xfId="0" applyFont="1" applyAlignment="1">
      <alignment wrapText="1"/>
    </xf>
    <xf numFmtId="0" fontId="31" fillId="0" borderId="1" xfId="0" applyFont="1" applyBorder="1" applyAlignment="1">
      <alignment horizontal="left"/>
    </xf>
    <xf numFmtId="166" fontId="31" fillId="0" borderId="0" xfId="0" applyNumberFormat="1" applyFont="1" applyAlignment="1">
      <alignment horizontal="left"/>
    </xf>
    <xf numFmtId="174" fontId="31" fillId="0" borderId="0" xfId="0" applyNumberFormat="1" applyFont="1" applyAlignment="1">
      <alignment horizontal="left"/>
    </xf>
    <xf numFmtId="0" fontId="31" fillId="0" borderId="0" xfId="0" applyFont="1" applyFill="1" applyAlignment="1">
      <alignment wrapText="1"/>
    </xf>
    <xf numFmtId="166" fontId="31" fillId="0" borderId="0" xfId="0" applyNumberFormat="1" applyFont="1" applyAlignment="1"/>
    <xf numFmtId="174" fontId="31" fillId="0" borderId="0" xfId="0" applyNumberFormat="1" applyFont="1" applyAlignment="1"/>
    <xf numFmtId="175" fontId="31" fillId="0" borderId="0" xfId="0" applyNumberFormat="1" applyFont="1" applyAlignment="1"/>
    <xf numFmtId="166" fontId="31" fillId="0" borderId="0" xfId="0" applyNumberFormat="1" applyFont="1" applyFill="1" applyAlignment="1"/>
    <xf numFmtId="165" fontId="31" fillId="0" borderId="0" xfId="0" applyNumberFormat="1" applyFont="1" applyAlignment="1"/>
    <xf numFmtId="164" fontId="31" fillId="0" borderId="0" xfId="0" applyNumberFormat="1" applyFont="1" applyAlignment="1"/>
    <xf numFmtId="164" fontId="31" fillId="0" borderId="0" xfId="0" applyNumberFormat="1" applyFont="1" applyAlignment="1">
      <alignment horizontal="left"/>
    </xf>
    <xf numFmtId="176" fontId="31" fillId="0" borderId="0" xfId="0" applyNumberFormat="1" applyFont="1" applyAlignment="1"/>
    <xf numFmtId="165" fontId="31" fillId="0" borderId="0" xfId="0" applyNumberFormat="1" applyFont="1" applyFill="1" applyAlignment="1"/>
    <xf numFmtId="165" fontId="31" fillId="0" borderId="0" xfId="0" applyNumberFormat="1" applyFont="1" applyAlignment="1">
      <alignment horizontal="left"/>
    </xf>
    <xf numFmtId="176" fontId="31" fillId="0" borderId="0" xfId="0" applyNumberFormat="1" applyFont="1" applyAlignment="1">
      <alignment horizontal="left"/>
    </xf>
    <xf numFmtId="171" fontId="31" fillId="0" borderId="0" xfId="0" applyNumberFormat="1" applyFont="1" applyAlignment="1"/>
    <xf numFmtId="165" fontId="31" fillId="0" borderId="1" xfId="0" applyNumberFormat="1" applyFont="1" applyBorder="1" applyAlignment="1"/>
    <xf numFmtId="164" fontId="31" fillId="0" borderId="0" xfId="0" applyNumberFormat="1" applyFont="1" applyBorder="1" applyAlignment="1"/>
    <xf numFmtId="165" fontId="31" fillId="0" borderId="1" xfId="0" applyNumberFormat="1" applyFont="1" applyFill="1" applyBorder="1" applyAlignment="1"/>
    <xf numFmtId="165" fontId="31" fillId="0" borderId="0" xfId="0" applyNumberFormat="1" applyFont="1" applyBorder="1" applyAlignment="1">
      <alignment horizontal="left"/>
    </xf>
    <xf numFmtId="165" fontId="31" fillId="0" borderId="0" xfId="0" applyNumberFormat="1" applyFont="1" applyBorder="1" applyAlignment="1"/>
    <xf numFmtId="165" fontId="31" fillId="0" borderId="2" xfId="0" applyNumberFormat="1" applyFont="1" applyBorder="1" applyAlignment="1"/>
    <xf numFmtId="171" fontId="31" fillId="0" borderId="0" xfId="0" applyNumberFormat="1" applyFont="1" applyAlignment="1">
      <alignment horizontal="left"/>
    </xf>
    <xf numFmtId="164" fontId="31" fillId="0" borderId="0" xfId="0" applyNumberFormat="1" applyFont="1" applyBorder="1" applyAlignment="1">
      <alignment horizontal="left"/>
    </xf>
    <xf numFmtId="0" fontId="31" fillId="0" borderId="9" xfId="0" applyFont="1" applyBorder="1" applyAlignment="1">
      <alignment wrapText="1"/>
    </xf>
    <xf numFmtId="0" fontId="31" fillId="0" borderId="2" xfId="0" applyFont="1" applyBorder="1" applyAlignment="1">
      <alignment horizontal="left"/>
    </xf>
    <xf numFmtId="166" fontId="31" fillId="0" borderId="2" xfId="0" applyNumberFormat="1" applyFont="1" applyBorder="1" applyAlignment="1"/>
    <xf numFmtId="175" fontId="31" fillId="0" borderId="2" xfId="0" applyNumberFormat="1" applyFont="1" applyBorder="1" applyAlignment="1">
      <alignment horizontal="left"/>
    </xf>
    <xf numFmtId="166" fontId="31" fillId="0" borderId="2" xfId="0" applyNumberFormat="1" applyFont="1" applyBorder="1" applyAlignment="1">
      <alignment horizontal="left"/>
    </xf>
    <xf numFmtId="166" fontId="31" fillId="0" borderId="8" xfId="0" applyNumberFormat="1" applyFont="1" applyBorder="1" applyAlignment="1">
      <alignment horizontal="left"/>
    </xf>
    <xf numFmtId="0" fontId="31" fillId="0" borderId="2" xfId="0" applyFont="1" applyBorder="1" applyAlignment="1">
      <alignment wrapText="1"/>
    </xf>
    <xf numFmtId="0" fontId="31" fillId="0" borderId="8" xfId="0" applyFont="1" applyBorder="1" applyAlignment="1">
      <alignment horizontal="left"/>
    </xf>
    <xf numFmtId="175" fontId="31" fillId="0" borderId="0" xfId="0" applyNumberFormat="1" applyFont="1" applyAlignment="1">
      <alignment horizontal="left"/>
    </xf>
    <xf numFmtId="174" fontId="31" fillId="0" borderId="2" xfId="0" applyNumberFormat="1" applyFont="1" applyBorder="1" applyAlignment="1">
      <alignment horizontal="left"/>
    </xf>
    <xf numFmtId="174" fontId="31" fillId="0" borderId="8" xfId="0" applyNumberFormat="1" applyFont="1" applyBorder="1" applyAlignment="1">
      <alignment horizontal="left"/>
    </xf>
    <xf numFmtId="175" fontId="31" fillId="0" borderId="2" xfId="0" applyNumberFormat="1" applyFont="1" applyBorder="1" applyAlignment="1"/>
    <xf numFmtId="0" fontId="31" fillId="0" borderId="0" xfId="0" applyFont="1" applyBorder="1" applyAlignment="1">
      <alignment wrapText="1"/>
    </xf>
    <xf numFmtId="0" fontId="31" fillId="0" borderId="0" xfId="0" applyFont="1" applyBorder="1" applyAlignment="1">
      <alignment horizontal="left"/>
    </xf>
    <xf numFmtId="174" fontId="31" fillId="0" borderId="0" xfId="0" applyNumberFormat="1" applyFont="1" applyBorder="1" applyAlignment="1">
      <alignment horizontal="left"/>
    </xf>
    <xf numFmtId="174" fontId="31" fillId="0" borderId="0" xfId="0" applyNumberFormat="1" applyFont="1" applyBorder="1" applyAlignment="1"/>
    <xf numFmtId="0" fontId="31" fillId="0" borderId="1" xfId="0" applyFont="1" applyBorder="1" applyAlignment="1">
      <alignment wrapText="1"/>
    </xf>
    <xf numFmtId="174" fontId="31" fillId="0" borderId="1" xfId="0" applyNumberFormat="1" applyFont="1" applyBorder="1" applyAlignment="1">
      <alignment horizontal="left"/>
    </xf>
    <xf numFmtId="174" fontId="31" fillId="0" borderId="1" xfId="0" applyNumberFormat="1" applyFont="1" applyBorder="1" applyAlignment="1"/>
    <xf numFmtId="0" fontId="13" fillId="0" borderId="0" xfId="0" applyFont="1" applyFill="1" applyAlignment="1">
      <alignment wrapText="1" indent="1"/>
    </xf>
    <xf numFmtId="0" fontId="13" fillId="0" borderId="0" xfId="0" applyFont="1" applyAlignment="1">
      <alignment horizontal="left"/>
    </xf>
    <xf numFmtId="0" fontId="6" fillId="0" borderId="0" xfId="0" applyFont="1" applyAlignment="1">
      <alignment horizontal="center" wrapText="1"/>
    </xf>
    <xf numFmtId="0" fontId="0" fillId="0" borderId="0" xfId="0" applyAlignment="1">
      <alignment wrapText="1"/>
    </xf>
    <xf numFmtId="0" fontId="4" fillId="0" borderId="0" xfId="0" applyFont="1" applyAlignment="1">
      <alignment horizontal="center" wrapText="1"/>
    </xf>
    <xf numFmtId="0" fontId="12" fillId="0" borderId="1" xfId="0" applyFont="1" applyBorder="1" applyAlignment="1">
      <alignment horizontal="center"/>
    </xf>
    <xf numFmtId="0" fontId="12" fillId="0" borderId="1" xfId="0" applyFont="1" applyBorder="1" applyAlignment="1">
      <alignment horizontal="left"/>
    </xf>
    <xf numFmtId="0" fontId="13" fillId="0" borderId="0" xfId="0" applyFont="1" applyAlignment="1">
      <alignment vertical="top" wrapText="1"/>
    </xf>
    <xf numFmtId="0" fontId="13" fillId="0" borderId="0" xfId="0" applyFont="1" applyAlignment="1">
      <alignment wrapText="1"/>
    </xf>
    <xf numFmtId="0" fontId="13" fillId="0" borderId="0" xfId="0" applyFont="1" applyAlignment="1">
      <alignment horizontal="left" vertical="top"/>
    </xf>
    <xf numFmtId="0" fontId="13" fillId="0" borderId="0" xfId="0" applyFont="1" applyAlignment="1">
      <alignment horizontal="left"/>
    </xf>
    <xf numFmtId="0" fontId="25" fillId="0" borderId="0" xfId="0" applyFont="1" applyFill="1" applyAlignment="1">
      <alignment wrapText="1"/>
    </xf>
    <xf numFmtId="0" fontId="25" fillId="0" borderId="0" xfId="0" applyFont="1" applyFill="1" applyAlignment="1">
      <alignment horizontal="left"/>
    </xf>
    <xf numFmtId="0" fontId="12" fillId="0" borderId="0" xfId="0" applyFont="1" applyAlignment="1">
      <alignment wrapText="1"/>
    </xf>
    <xf numFmtId="0" fontId="30" fillId="0" borderId="2" xfId="0" applyFont="1" applyBorder="1" applyAlignment="1">
      <alignment horizontal="center" wrapText="1"/>
    </xf>
    <xf numFmtId="0" fontId="30" fillId="0" borderId="2" xfId="0" applyFont="1" applyBorder="1" applyAlignment="1">
      <alignment horizontal="left"/>
    </xf>
    <xf numFmtId="0" fontId="30" fillId="0" borderId="1" xfId="0" applyFont="1" applyBorder="1" applyAlignment="1">
      <alignment horizontal="center" wrapText="1"/>
    </xf>
    <xf numFmtId="0" fontId="30" fillId="0" borderId="1" xfId="0" applyFont="1" applyBorder="1" applyAlignment="1">
      <alignment horizontal="left"/>
    </xf>
    <xf numFmtId="0" fontId="30" fillId="0" borderId="2" xfId="0" applyFont="1" applyBorder="1" applyAlignment="1">
      <alignment horizontal="center"/>
    </xf>
    <xf numFmtId="173" fontId="30" fillId="0" borderId="1" xfId="0" applyNumberFormat="1" applyFont="1" applyBorder="1" applyAlignment="1">
      <alignment horizontal="center"/>
    </xf>
    <xf numFmtId="173" fontId="30" fillId="0" borderId="1" xfId="0" applyNumberFormat="1" applyFont="1" applyBorder="1" applyAlignment="1">
      <alignment horizontal="left"/>
    </xf>
    <xf numFmtId="0" fontId="32" fillId="0" borderId="2" xfId="0" applyFont="1" applyBorder="1" applyAlignment="1">
      <alignment horizontal="left"/>
    </xf>
    <xf numFmtId="172" fontId="30" fillId="0" borderId="1" xfId="0" applyNumberFormat="1" applyFont="1" applyBorder="1" applyAlignment="1">
      <alignment horizontal="center"/>
    </xf>
    <xf numFmtId="0" fontId="30" fillId="0" borderId="0" xfId="0" applyFont="1" applyAlignment="1">
      <alignment wrapText="1"/>
    </xf>
    <xf numFmtId="171" fontId="30" fillId="0" borderId="1" xfId="0" applyNumberFormat="1" applyFont="1" applyBorder="1" applyAlignment="1">
      <alignment horizontal="left"/>
    </xf>
    <xf numFmtId="0" fontId="30" fillId="0" borderId="0" xfId="0" applyFont="1" applyAlignment="1">
      <alignment horizontal="left" wrapText="1"/>
    </xf>
    <xf numFmtId="0" fontId="15" fillId="0" borderId="0" xfId="0" applyFont="1" applyAlignment="1">
      <alignment wrapText="1"/>
    </xf>
    <xf numFmtId="0" fontId="30" fillId="0" borderId="1" xfId="0" applyFont="1" applyBorder="1" applyAlignment="1">
      <alignment horizontal="center"/>
    </xf>
    <xf numFmtId="0" fontId="13" fillId="0" borderId="0" xfId="0" applyFont="1" applyBorder="1" applyAlignment="1">
      <alignment wrapText="1"/>
    </xf>
    <xf numFmtId="0" fontId="13" fillId="0" borderId="0" xfId="0" applyFont="1" applyBorder="1" applyAlignment="1">
      <alignment horizontal="left"/>
    </xf>
    <xf numFmtId="0" fontId="21" fillId="0" borderId="1" xfId="0" applyFont="1" applyBorder="1" applyAlignment="1">
      <alignment horizontal="left"/>
    </xf>
    <xf numFmtId="0" fontId="12" fillId="0" borderId="1" xfId="0" applyFont="1" applyBorder="1" applyAlignment="1">
      <alignment horizontal="center" wrapText="1"/>
    </xf>
    <xf numFmtId="0" fontId="13" fillId="0" borderId="0" xfId="0" quotePrefix="1" applyFont="1" applyAlignment="1">
      <alignment wrapText="1"/>
    </xf>
    <xf numFmtId="0" fontId="14" fillId="2" borderId="0" xfId="0" applyFont="1" applyFill="1" applyAlignment="1">
      <alignment horizontal="left"/>
    </xf>
    <xf numFmtId="0" fontId="14" fillId="0" borderId="0" xfId="0" applyFont="1" applyAlignment="1">
      <alignment wrapText="1"/>
    </xf>
    <xf numFmtId="166" fontId="13" fillId="0" borderId="0" xfId="0" applyNumberFormat="1" applyFont="1" applyAlignment="1">
      <alignment horizontal="left"/>
    </xf>
    <xf numFmtId="0" fontId="12" fillId="0" borderId="7" xfId="0" applyFont="1" applyBorder="1" applyAlignment="1">
      <alignment horizontal="center" wrapText="1"/>
    </xf>
    <xf numFmtId="0" fontId="12" fillId="0" borderId="6" xfId="0" applyFont="1" applyBorder="1" applyAlignment="1">
      <alignment horizontal="left"/>
    </xf>
    <xf numFmtId="0" fontId="12" fillId="0" borderId="2" xfId="0" applyFont="1" applyBorder="1" applyAlignment="1">
      <alignment horizontal="left"/>
    </xf>
    <xf numFmtId="0" fontId="12" fillId="0" borderId="8" xfId="0" applyFont="1" applyBorder="1" applyAlignment="1">
      <alignment horizontal="left"/>
    </xf>
    <xf numFmtId="0" fontId="12" fillId="0" borderId="9" xfId="0" applyFont="1" applyBorder="1" applyAlignment="1">
      <alignment horizontal="center" wrapText="1"/>
    </xf>
    <xf numFmtId="0" fontId="15" fillId="0" borderId="0" xfId="0" applyFont="1" applyAlignment="1">
      <alignment horizontal="left"/>
    </xf>
    <xf numFmtId="0" fontId="13" fillId="0" borderId="0" xfId="0" applyFont="1" applyFill="1" applyAlignment="1">
      <alignment wrapText="1"/>
    </xf>
    <xf numFmtId="0" fontId="13" fillId="0" borderId="0" xfId="0" applyFont="1" applyFill="1" applyAlignment="1">
      <alignment horizontal="left"/>
    </xf>
    <xf numFmtId="0" fontId="13" fillId="0" borderId="0" xfId="0" quotePrefix="1" applyFont="1" applyAlignment="1">
      <alignment horizontal="left" wrapText="1"/>
    </xf>
    <xf numFmtId="0" fontId="27" fillId="0" borderId="1" xfId="1" applyFont="1" applyBorder="1" applyAlignment="1">
      <alignment horizontal="center"/>
    </xf>
    <xf numFmtId="0" fontId="13" fillId="0" borderId="0" xfId="0" applyFont="1" applyAlignment="1">
      <alignment horizontal="left" vertical="center" wrapText="1"/>
    </xf>
  </cellXfs>
  <cellStyles count="5">
    <cellStyle name="Comma 2" xfId="3"/>
    <cellStyle name="Currency 2" xfId="2"/>
    <cellStyle name="Normal" xfId="0" builtinId="0"/>
    <cellStyle name="Normal 2" xfId="1"/>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4800600</xdr:colOff>
      <xdr:row>0</xdr:row>
      <xdr:rowOff>1019175</xdr:rowOff>
    </xdr:from>
    <xdr:to>
      <xdr:col>1</xdr:col>
      <xdr:colOff>1030605</xdr:colOff>
      <xdr:row>0</xdr:row>
      <xdr:rowOff>1895475</xdr:rowOff>
    </xdr:to>
    <xdr:pic>
      <xdr:nvPicPr>
        <xdr:cNvPr id="3" name="Picture 2"/>
        <xdr:cNvPicPr>
          <a:picLocks noChangeAspect="1"/>
        </xdr:cNvPicPr>
      </xdr:nvPicPr>
      <xdr:blipFill>
        <a:blip xmlns:r="http://schemas.openxmlformats.org/officeDocument/2006/relationships" r:embed="rId1"/>
        <a:stretch>
          <a:fillRect/>
        </a:stretch>
      </xdr:blipFill>
      <xdr:spPr>
        <a:xfrm>
          <a:off x="4800600" y="1019175"/>
          <a:ext cx="1973580" cy="876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102"/>
  <sheetViews>
    <sheetView tabSelected="1" workbookViewId="0">
      <selection activeCell="C2" sqref="C2"/>
    </sheetView>
  </sheetViews>
  <sheetFormatPr defaultColWidth="21.5" defaultRowHeight="12.75" x14ac:dyDescent="0.2"/>
  <cols>
    <col min="1" max="1" width="100.5" customWidth="1"/>
    <col min="2" max="2" width="26.6640625" customWidth="1"/>
  </cols>
  <sheetData>
    <row r="1" spans="1:2" ht="158.85" customHeight="1" x14ac:dyDescent="0.4">
      <c r="A1" s="1"/>
      <c r="B1" s="2"/>
    </row>
    <row r="2" spans="1:2" ht="18.75" customHeight="1" x14ac:dyDescent="0.4">
      <c r="A2" s="1"/>
    </row>
    <row r="3" spans="1:2" ht="18.75" customHeight="1" x14ac:dyDescent="0.4">
      <c r="A3" s="1"/>
    </row>
    <row r="4" spans="1:2" ht="35.1" customHeight="1" x14ac:dyDescent="0.5">
      <c r="A4" s="256" t="s">
        <v>0</v>
      </c>
      <c r="B4" s="257"/>
    </row>
    <row r="5" spans="1:2" ht="18.75" customHeight="1" x14ac:dyDescent="0.4">
      <c r="A5" s="3"/>
    </row>
    <row r="6" spans="1:2" ht="31.35" customHeight="1" x14ac:dyDescent="0.4">
      <c r="A6" s="258" t="s">
        <v>1</v>
      </c>
      <c r="B6" s="257"/>
    </row>
    <row r="7" spans="1:2" ht="18.75" customHeight="1" x14ac:dyDescent="0.4">
      <c r="A7" s="3"/>
    </row>
    <row r="8" spans="1:2" ht="31.35" customHeight="1" x14ac:dyDescent="0.4">
      <c r="A8" s="258" t="s">
        <v>2</v>
      </c>
      <c r="B8" s="257"/>
    </row>
    <row r="9" spans="1:2" ht="18.75" customHeight="1" x14ac:dyDescent="0.4">
      <c r="A9" s="1"/>
      <c r="B9" t="s">
        <v>332</v>
      </c>
    </row>
    <row r="10" spans="1:2" ht="18.75" customHeight="1" x14ac:dyDescent="0.4">
      <c r="A10" s="1"/>
    </row>
    <row r="11" spans="1:2" ht="18.75" customHeight="1" x14ac:dyDescent="0.4">
      <c r="A11" s="1"/>
    </row>
    <row r="12" spans="1:2" ht="18.75" customHeight="1" x14ac:dyDescent="0.4">
      <c r="A12" s="1"/>
    </row>
    <row r="13" spans="1:2" ht="18.75" customHeight="1" x14ac:dyDescent="0.4">
      <c r="A13" s="1"/>
    </row>
    <row r="14" spans="1:2" ht="18.75" customHeight="1" x14ac:dyDescent="0.4">
      <c r="A14" s="1"/>
    </row>
    <row r="15" spans="1:2" ht="18.75" customHeight="1" x14ac:dyDescent="0.4">
      <c r="A15" s="1"/>
    </row>
    <row r="16" spans="1:2" ht="18.75" customHeight="1" x14ac:dyDescent="0.4">
      <c r="A16" s="1"/>
    </row>
    <row r="17" spans="1:1" ht="18.75" customHeight="1" x14ac:dyDescent="0.4">
      <c r="A17" s="1"/>
    </row>
    <row r="18" spans="1:1" ht="18.75" customHeight="1" x14ac:dyDescent="0.4">
      <c r="A18" s="1"/>
    </row>
    <row r="19" spans="1:1" ht="18.75" customHeight="1" x14ac:dyDescent="0.4">
      <c r="A19" s="1"/>
    </row>
    <row r="20" spans="1:1" ht="18.75" customHeight="1" x14ac:dyDescent="0.4">
      <c r="A20" s="1"/>
    </row>
    <row r="21" spans="1:1" ht="18.75" customHeight="1" x14ac:dyDescent="0.4">
      <c r="A21" s="1"/>
    </row>
    <row r="22" spans="1:1" ht="18.75" customHeight="1" x14ac:dyDescent="0.4">
      <c r="A22" s="1"/>
    </row>
    <row r="23" spans="1:1" ht="18.75" customHeight="1" x14ac:dyDescent="0.4">
      <c r="A23" s="1"/>
    </row>
    <row r="24" spans="1:1" ht="18.75" customHeight="1" x14ac:dyDescent="0.4">
      <c r="A24" s="1"/>
    </row>
    <row r="25" spans="1:1" ht="18.75" customHeight="1" x14ac:dyDescent="0.4">
      <c r="A25" s="1"/>
    </row>
    <row r="26" spans="1:1" ht="18.75" customHeight="1" x14ac:dyDescent="0.4">
      <c r="A26" s="1"/>
    </row>
    <row r="27" spans="1:1" ht="18.75" customHeight="1" x14ac:dyDescent="0.4">
      <c r="A27" s="1"/>
    </row>
    <row r="28" spans="1:1" ht="18.75" customHeight="1" x14ac:dyDescent="0.4">
      <c r="A28" s="1"/>
    </row>
    <row r="29" spans="1:1" ht="18.75" customHeight="1" x14ac:dyDescent="0.4">
      <c r="A29" s="1"/>
    </row>
    <row r="30" spans="1:1" ht="18.75" customHeight="1" x14ac:dyDescent="0.4">
      <c r="A30" s="1"/>
    </row>
    <row r="31" spans="1:1" ht="18.75" customHeight="1" x14ac:dyDescent="0.4">
      <c r="A31" s="1"/>
    </row>
    <row r="32" spans="1:1" ht="18.75" customHeight="1" x14ac:dyDescent="0.4">
      <c r="A32" s="1"/>
    </row>
    <row r="33" spans="1:1" ht="18.75" customHeight="1" x14ac:dyDescent="0.4">
      <c r="A33" s="1"/>
    </row>
    <row r="34" spans="1:1" ht="18.75" customHeight="1" x14ac:dyDescent="0.4">
      <c r="A34" s="1"/>
    </row>
    <row r="35" spans="1:1" ht="18.75" customHeight="1" x14ac:dyDescent="0.4">
      <c r="A35" s="1"/>
    </row>
    <row r="36" spans="1:1" ht="18.75" customHeight="1" x14ac:dyDescent="0.4">
      <c r="A36" s="1"/>
    </row>
    <row r="37" spans="1:1" ht="18.75" customHeight="1" x14ac:dyDescent="0.4">
      <c r="A37" s="1"/>
    </row>
    <row r="38" spans="1:1" ht="18.75" customHeight="1" x14ac:dyDescent="0.4">
      <c r="A38" s="1"/>
    </row>
    <row r="39" spans="1:1" ht="18.75" customHeight="1" x14ac:dyDescent="0.4">
      <c r="A39" s="1"/>
    </row>
    <row r="40" spans="1:1" ht="18.75" customHeight="1" x14ac:dyDescent="0.4">
      <c r="A40" s="1"/>
    </row>
    <row r="41" spans="1:1" ht="18.75" customHeight="1" x14ac:dyDescent="0.4">
      <c r="A41" s="1"/>
    </row>
    <row r="42" spans="1:1" ht="18.75" customHeight="1" x14ac:dyDescent="0.4">
      <c r="A42" s="1"/>
    </row>
    <row r="43" spans="1:1" ht="18.75" customHeight="1" x14ac:dyDescent="0.4">
      <c r="A43" s="1"/>
    </row>
    <row r="44" spans="1:1" ht="18.75" customHeight="1" x14ac:dyDescent="0.4">
      <c r="A44" s="1"/>
    </row>
    <row r="45" spans="1:1" ht="18.75" customHeight="1" x14ac:dyDescent="0.4">
      <c r="A45" s="1"/>
    </row>
    <row r="46" spans="1:1" ht="18.75" customHeight="1" x14ac:dyDescent="0.4">
      <c r="A46" s="1"/>
    </row>
    <row r="47" spans="1:1" ht="18.75" customHeight="1" x14ac:dyDescent="0.4">
      <c r="A47" s="1"/>
    </row>
    <row r="48" spans="1:1" ht="18.75" customHeight="1" x14ac:dyDescent="0.4">
      <c r="A48" s="1"/>
    </row>
    <row r="49" spans="1:1" ht="18.75" customHeight="1" x14ac:dyDescent="0.4">
      <c r="A49" s="1"/>
    </row>
    <row r="50" spans="1:1" ht="18.75" customHeight="1" x14ac:dyDescent="0.4">
      <c r="A50" s="1"/>
    </row>
    <row r="51" spans="1:1" ht="18.75" customHeight="1" x14ac:dyDescent="0.4">
      <c r="A51" s="1"/>
    </row>
    <row r="52" spans="1:1" ht="18.75" customHeight="1" x14ac:dyDescent="0.4">
      <c r="A52" s="1"/>
    </row>
    <row r="53" spans="1:1" ht="18.75" customHeight="1" x14ac:dyDescent="0.4">
      <c r="A53" s="1"/>
    </row>
    <row r="54" spans="1:1" ht="18.75" customHeight="1" x14ac:dyDescent="0.4">
      <c r="A54" s="1"/>
    </row>
    <row r="55" spans="1:1" ht="18.75" customHeight="1" x14ac:dyDescent="0.4">
      <c r="A55" s="1"/>
    </row>
    <row r="56" spans="1:1" ht="18.75" customHeight="1" x14ac:dyDescent="0.4">
      <c r="A56" s="1"/>
    </row>
    <row r="57" spans="1:1" ht="18.75" customHeight="1" x14ac:dyDescent="0.4">
      <c r="A57" s="1"/>
    </row>
    <row r="58" spans="1:1" ht="18.75" customHeight="1" x14ac:dyDescent="0.4">
      <c r="A58" s="1"/>
    </row>
    <row r="59" spans="1:1" ht="18.75" customHeight="1" x14ac:dyDescent="0.4">
      <c r="A59" s="1"/>
    </row>
    <row r="60" spans="1:1" ht="18.75" customHeight="1" x14ac:dyDescent="0.4">
      <c r="A60" s="1"/>
    </row>
    <row r="61" spans="1:1" ht="18.75" customHeight="1" x14ac:dyDescent="0.4">
      <c r="A61" s="1"/>
    </row>
    <row r="62" spans="1:1" ht="18.75" customHeight="1" x14ac:dyDescent="0.4">
      <c r="A62" s="1"/>
    </row>
    <row r="63" spans="1:1" ht="18.75" customHeight="1" x14ac:dyDescent="0.4">
      <c r="A63" s="1"/>
    </row>
    <row r="64" spans="1:1" ht="18.75" customHeight="1" x14ac:dyDescent="0.4">
      <c r="A64" s="1"/>
    </row>
    <row r="65" spans="1:1" ht="18.75" customHeight="1" x14ac:dyDescent="0.4">
      <c r="A65" s="1"/>
    </row>
    <row r="66" spans="1:1" ht="18.75" customHeight="1" x14ac:dyDescent="0.4">
      <c r="A66" s="1"/>
    </row>
    <row r="67" spans="1:1" ht="18.75" customHeight="1" x14ac:dyDescent="0.4">
      <c r="A67" s="1"/>
    </row>
    <row r="68" spans="1:1" ht="18.75" customHeight="1" x14ac:dyDescent="0.4">
      <c r="A68" s="1"/>
    </row>
    <row r="69" spans="1:1" ht="18.75" customHeight="1" x14ac:dyDescent="0.4">
      <c r="A69" s="1"/>
    </row>
    <row r="70" spans="1:1" ht="18.75" customHeight="1" x14ac:dyDescent="0.4">
      <c r="A70" s="1"/>
    </row>
    <row r="71" spans="1:1" ht="18.75" customHeight="1" x14ac:dyDescent="0.4">
      <c r="A71" s="1"/>
    </row>
    <row r="72" spans="1:1" ht="18.75" customHeight="1" x14ac:dyDescent="0.4">
      <c r="A72" s="1"/>
    </row>
    <row r="73" spans="1:1" ht="18.75" customHeight="1" x14ac:dyDescent="0.4">
      <c r="A73" s="1"/>
    </row>
    <row r="74" spans="1:1" ht="18.75" customHeight="1" x14ac:dyDescent="0.4">
      <c r="A74" s="1"/>
    </row>
    <row r="75" spans="1:1" ht="18.75" customHeight="1" x14ac:dyDescent="0.4">
      <c r="A75" s="1"/>
    </row>
    <row r="76" spans="1:1" ht="18.75" customHeight="1" x14ac:dyDescent="0.4">
      <c r="A76" s="1"/>
    </row>
    <row r="77" spans="1:1" ht="18.75" customHeight="1" x14ac:dyDescent="0.4">
      <c r="A77" s="1"/>
    </row>
    <row r="78" spans="1:1" ht="18.75" customHeight="1" x14ac:dyDescent="0.4">
      <c r="A78" s="1"/>
    </row>
    <row r="79" spans="1:1" ht="18.75" customHeight="1" x14ac:dyDescent="0.4">
      <c r="A79" s="1"/>
    </row>
    <row r="80" spans="1:1" ht="18.75" customHeight="1" x14ac:dyDescent="0.4">
      <c r="A80" s="1"/>
    </row>
    <row r="81" spans="1:1" ht="18.75" customHeight="1" x14ac:dyDescent="0.4">
      <c r="A81" s="1"/>
    </row>
    <row r="82" spans="1:1" ht="18.75" customHeight="1" x14ac:dyDescent="0.4">
      <c r="A82" s="1"/>
    </row>
    <row r="83" spans="1:1" ht="18.75" customHeight="1" x14ac:dyDescent="0.4">
      <c r="A83" s="1"/>
    </row>
    <row r="84" spans="1:1" ht="18.75" customHeight="1" x14ac:dyDescent="0.4">
      <c r="A84" s="1"/>
    </row>
    <row r="85" spans="1:1" ht="18.75" customHeight="1" x14ac:dyDescent="0.4">
      <c r="A85" s="1"/>
    </row>
    <row r="86" spans="1:1" ht="18.75" customHeight="1" x14ac:dyDescent="0.4">
      <c r="A86" s="1"/>
    </row>
    <row r="87" spans="1:1" ht="18.75" customHeight="1" x14ac:dyDescent="0.4">
      <c r="A87" s="1"/>
    </row>
    <row r="88" spans="1:1" ht="18.75" customHeight="1" x14ac:dyDescent="0.4">
      <c r="A88" s="1"/>
    </row>
    <row r="89" spans="1:1" ht="18.75" customHeight="1" x14ac:dyDescent="0.4">
      <c r="A89" s="1"/>
    </row>
    <row r="90" spans="1:1" ht="18.75" customHeight="1" x14ac:dyDescent="0.4">
      <c r="A90" s="1"/>
    </row>
    <row r="91" spans="1:1" ht="18.75" customHeight="1" x14ac:dyDescent="0.4">
      <c r="A91" s="1"/>
    </row>
    <row r="92" spans="1:1" ht="18.75" customHeight="1" x14ac:dyDescent="0.4">
      <c r="A92" s="1"/>
    </row>
    <row r="93" spans="1:1" ht="18.75" customHeight="1" x14ac:dyDescent="0.4">
      <c r="A93" s="1"/>
    </row>
    <row r="94" spans="1:1" ht="18.75" customHeight="1" x14ac:dyDescent="0.4">
      <c r="A94" s="1"/>
    </row>
    <row r="95" spans="1:1" ht="18.75" customHeight="1" x14ac:dyDescent="0.4">
      <c r="A95" s="1"/>
    </row>
    <row r="96" spans="1:1" ht="18.75" customHeight="1" x14ac:dyDescent="0.4">
      <c r="A96" s="1"/>
    </row>
    <row r="97" spans="1:1" ht="18.75" customHeight="1" x14ac:dyDescent="0.4">
      <c r="A97" s="1"/>
    </row>
    <row r="98" spans="1:1" ht="18.75" customHeight="1" x14ac:dyDescent="0.4">
      <c r="A98" s="1"/>
    </row>
    <row r="99" spans="1:1" ht="18.75" customHeight="1" x14ac:dyDescent="0.4">
      <c r="A99" s="1"/>
    </row>
    <row r="100" spans="1:1" ht="18.75" customHeight="1" x14ac:dyDescent="0.4">
      <c r="A100" s="1"/>
    </row>
    <row r="101" spans="1:1" ht="18.75" customHeight="1" x14ac:dyDescent="0.4">
      <c r="A101" s="1"/>
    </row>
    <row r="102" spans="1:1" ht="18.75" customHeight="1" x14ac:dyDescent="0.4">
      <c r="A102" s="1"/>
    </row>
  </sheetData>
  <mergeCells count="3">
    <mergeCell ref="A4:B4"/>
    <mergeCell ref="A6:B6"/>
    <mergeCell ref="A8:B8"/>
  </mergeCells>
  <pageMargins left="1.2" right="0.45" top="0.5" bottom="0.5" header="0.3" footer="0.25"/>
  <pageSetup orientation="landscape"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I96"/>
  <sheetViews>
    <sheetView topLeftCell="B10" workbookViewId="0">
      <selection activeCell="C10" sqref="C10"/>
    </sheetView>
  </sheetViews>
  <sheetFormatPr defaultColWidth="21.5" defaultRowHeight="11.25" x14ac:dyDescent="0.2"/>
  <cols>
    <col min="1" max="1" width="18" style="18" hidden="1" customWidth="1"/>
    <col min="2" max="2" width="45.83203125" style="18" customWidth="1"/>
    <col min="3" max="3" width="0.6640625" style="18" customWidth="1"/>
    <col min="4" max="4" width="11.83203125" style="18" customWidth="1"/>
    <col min="5" max="5" width="0.6640625" style="18" customWidth="1"/>
    <col min="6" max="6" width="11.83203125" style="18" customWidth="1"/>
    <col min="7" max="7" width="0.6640625" style="18" customWidth="1"/>
    <col min="8" max="8" width="11.83203125" style="18" customWidth="1"/>
    <col min="9" max="9" width="0.6640625" style="18" customWidth="1"/>
    <col min="10" max="10" width="11.83203125" style="18" customWidth="1"/>
    <col min="11" max="11" width="0.6640625" style="18" customWidth="1"/>
    <col min="12" max="12" width="11.83203125" style="18" customWidth="1"/>
    <col min="13" max="13" width="0.6640625" style="18" customWidth="1"/>
    <col min="14" max="14" width="11.83203125" style="18" customWidth="1"/>
    <col min="15" max="15" width="0.6640625" style="18" customWidth="1"/>
    <col min="16" max="16" width="11.83203125" style="18" customWidth="1"/>
    <col min="17" max="17" width="0.6640625" style="18" customWidth="1"/>
    <col min="18" max="18" width="11.83203125" style="18" customWidth="1"/>
    <col min="19" max="19" width="0.6640625" style="18" customWidth="1"/>
    <col min="20" max="20" width="11.83203125" style="18" customWidth="1"/>
    <col min="21" max="21" width="0.6640625" style="18" hidden="1" customWidth="1"/>
    <col min="22" max="22" width="10.1640625" style="18" hidden="1" customWidth="1"/>
    <col min="23" max="23" width="0.6640625" style="18" hidden="1" customWidth="1"/>
    <col min="24" max="24" width="10.1640625" style="18" hidden="1" customWidth="1"/>
    <col min="25" max="25" width="0.6640625" style="18" hidden="1" customWidth="1"/>
    <col min="26" max="26" width="10.1640625" style="18" hidden="1" customWidth="1"/>
    <col min="27" max="27" width="3.83203125" style="18" customWidth="1"/>
    <col min="28" max="28" width="10.1640625" style="18" customWidth="1"/>
    <col min="29" max="29" width="0.6640625" style="18" customWidth="1"/>
    <col min="30" max="30" width="10.1640625" style="18" customWidth="1"/>
    <col min="31" max="31" width="0.6640625" style="18" customWidth="1"/>
    <col min="32" max="32" width="10.1640625" style="18" customWidth="1"/>
    <col min="33" max="16384" width="21.5" style="18"/>
  </cols>
  <sheetData>
    <row r="1" spans="1:35" x14ac:dyDescent="0.2">
      <c r="A1" s="14"/>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row>
    <row r="2" spans="1:35" x14ac:dyDescent="0.2">
      <c r="A2" s="14"/>
      <c r="B2" s="13" t="s">
        <v>21</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row>
    <row r="3" spans="1:35" ht="22.5" x14ac:dyDescent="0.2">
      <c r="A3" s="14"/>
      <c r="B3" s="13" t="s">
        <v>158</v>
      </c>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row>
    <row r="4" spans="1:35"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row>
    <row r="5" spans="1:35" s="13" customFormat="1" x14ac:dyDescent="0.2">
      <c r="A5" s="45"/>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row>
    <row r="6" spans="1:35" s="13" customFormat="1" x14ac:dyDescent="0.2">
      <c r="A6" s="45"/>
      <c r="B6" s="45"/>
      <c r="C6" s="45"/>
      <c r="D6" s="259">
        <v>2015</v>
      </c>
      <c r="E6" s="260"/>
      <c r="F6" s="260"/>
      <c r="G6" s="260"/>
      <c r="H6" s="260"/>
      <c r="I6" s="260"/>
      <c r="J6" s="260"/>
      <c r="K6" s="45"/>
      <c r="L6" s="259">
        <v>2016</v>
      </c>
      <c r="M6" s="260"/>
      <c r="N6" s="260"/>
      <c r="O6" s="260"/>
      <c r="P6" s="260"/>
      <c r="Q6" s="260"/>
      <c r="R6" s="260"/>
      <c r="S6" s="45"/>
      <c r="T6" s="113">
        <v>2017</v>
      </c>
      <c r="U6" s="108"/>
      <c r="V6" s="113"/>
      <c r="W6" s="113"/>
      <c r="X6" s="113"/>
      <c r="Y6" s="113"/>
      <c r="Z6" s="108"/>
      <c r="AA6" s="45"/>
      <c r="AB6" s="45"/>
      <c r="AC6" s="45"/>
      <c r="AD6" s="45"/>
      <c r="AE6" s="45"/>
      <c r="AF6" s="45"/>
      <c r="AG6" s="45"/>
      <c r="AH6" s="45"/>
      <c r="AI6" s="45"/>
    </row>
    <row r="7" spans="1:35" s="13" customFormat="1" ht="22.5" x14ac:dyDescent="0.2">
      <c r="A7" s="45"/>
      <c r="B7" s="125" t="s">
        <v>22</v>
      </c>
      <c r="C7" s="45"/>
      <c r="D7" s="111" t="s">
        <v>23</v>
      </c>
      <c r="E7" s="109"/>
      <c r="F7" s="111" t="s">
        <v>24</v>
      </c>
      <c r="G7" s="109"/>
      <c r="H7" s="111" t="s">
        <v>25</v>
      </c>
      <c r="I7" s="109"/>
      <c r="J7" s="111" t="s">
        <v>26</v>
      </c>
      <c r="K7" s="109"/>
      <c r="L7" s="111" t="s">
        <v>23</v>
      </c>
      <c r="M7" s="109"/>
      <c r="N7" s="111" t="s">
        <v>24</v>
      </c>
      <c r="O7" s="109"/>
      <c r="P7" s="111" t="s">
        <v>25</v>
      </c>
      <c r="Q7" s="109"/>
      <c r="R7" s="112" t="s">
        <v>26</v>
      </c>
      <c r="S7" s="109"/>
      <c r="T7" s="112" t="s">
        <v>23</v>
      </c>
      <c r="U7" s="114"/>
      <c r="V7" s="112" t="s">
        <v>24</v>
      </c>
      <c r="W7" s="114"/>
      <c r="X7" s="112" t="s">
        <v>25</v>
      </c>
      <c r="Y7" s="123"/>
      <c r="Z7" s="112" t="s">
        <v>26</v>
      </c>
      <c r="AA7" s="45"/>
      <c r="AB7" s="45"/>
      <c r="AC7" s="45"/>
      <c r="AD7" s="45"/>
      <c r="AE7" s="45"/>
      <c r="AF7" s="45"/>
      <c r="AG7" s="45"/>
      <c r="AH7" s="45"/>
      <c r="AI7" s="45"/>
    </row>
    <row r="8" spans="1:35" x14ac:dyDescent="0.2">
      <c r="A8" s="14"/>
      <c r="B8" s="18" t="s">
        <v>27</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row>
    <row r="9" spans="1:35" x14ac:dyDescent="0.2">
      <c r="A9" s="14"/>
      <c r="B9" s="19" t="s">
        <v>47</v>
      </c>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row>
    <row r="10" spans="1:35" x14ac:dyDescent="0.2">
      <c r="A10" s="14"/>
      <c r="B10" s="21" t="s">
        <v>159</v>
      </c>
      <c r="C10" s="14"/>
      <c r="D10" s="22">
        <v>979000000</v>
      </c>
      <c r="E10" s="14"/>
      <c r="F10" s="22">
        <v>995000000</v>
      </c>
      <c r="G10" s="14"/>
      <c r="H10" s="22">
        <v>1001000000</v>
      </c>
      <c r="I10" s="23"/>
      <c r="J10" s="22">
        <v>970000000</v>
      </c>
      <c r="K10" s="23"/>
      <c r="L10" s="22">
        <v>974000000</v>
      </c>
      <c r="M10" s="22"/>
      <c r="N10" s="22">
        <v>1001000000</v>
      </c>
      <c r="O10" s="22"/>
      <c r="P10" s="22">
        <v>997000000</v>
      </c>
      <c r="R10" s="22">
        <v>999000000</v>
      </c>
      <c r="S10" s="14"/>
      <c r="T10" s="22">
        <v>998000000</v>
      </c>
      <c r="Y10" s="22"/>
      <c r="AA10" s="14"/>
      <c r="AB10" s="14"/>
      <c r="AC10" s="14"/>
      <c r="AD10" s="14"/>
      <c r="AE10" s="14"/>
      <c r="AF10" s="14"/>
      <c r="AG10" s="14"/>
      <c r="AH10" s="14"/>
      <c r="AI10" s="14"/>
    </row>
    <row r="11" spans="1:35" x14ac:dyDescent="0.2">
      <c r="A11" s="14"/>
      <c r="B11" s="21" t="s">
        <v>160</v>
      </c>
      <c r="C11" s="14"/>
      <c r="D11" s="24">
        <v>38000000</v>
      </c>
      <c r="E11" s="14"/>
      <c r="F11" s="24">
        <v>43000000</v>
      </c>
      <c r="G11" s="14"/>
      <c r="H11" s="24">
        <v>33000000</v>
      </c>
      <c r="I11" s="44"/>
      <c r="J11" s="24">
        <v>39000000</v>
      </c>
      <c r="K11" s="44"/>
      <c r="L11" s="24">
        <v>42000000</v>
      </c>
      <c r="M11" s="25"/>
      <c r="N11" s="24">
        <v>42000000</v>
      </c>
      <c r="O11" s="25"/>
      <c r="P11" s="24">
        <v>42000000</v>
      </c>
      <c r="R11" s="24">
        <v>44000000</v>
      </c>
      <c r="S11" s="14"/>
      <c r="T11" s="24">
        <v>40000000</v>
      </c>
      <c r="Y11" s="25"/>
      <c r="AA11" s="14"/>
      <c r="AB11" s="14"/>
      <c r="AC11" s="14"/>
      <c r="AD11" s="14"/>
      <c r="AE11" s="14"/>
      <c r="AF11" s="14"/>
      <c r="AG11" s="14"/>
      <c r="AH11" s="14"/>
      <c r="AI11" s="14"/>
    </row>
    <row r="12" spans="1:35" x14ac:dyDescent="0.2">
      <c r="A12" s="14"/>
      <c r="B12" s="21" t="s">
        <v>31</v>
      </c>
      <c r="C12" s="14"/>
      <c r="D12" s="24">
        <v>342000000</v>
      </c>
      <c r="E12" s="14"/>
      <c r="F12" s="24">
        <v>346000000</v>
      </c>
      <c r="G12" s="14"/>
      <c r="H12" s="24">
        <v>345000000</v>
      </c>
      <c r="I12" s="44"/>
      <c r="J12" s="24">
        <v>337000000</v>
      </c>
      <c r="K12" s="44"/>
      <c r="L12" s="24">
        <v>348000000</v>
      </c>
      <c r="M12" s="25"/>
      <c r="N12" s="24">
        <v>350000000</v>
      </c>
      <c r="O12" s="25"/>
      <c r="P12" s="24">
        <v>347000000</v>
      </c>
      <c r="R12" s="24">
        <v>354000000</v>
      </c>
      <c r="S12" s="14"/>
      <c r="T12" s="24">
        <v>375000000</v>
      </c>
      <c r="Y12" s="25"/>
      <c r="AA12" s="14"/>
      <c r="AB12" s="14"/>
      <c r="AC12" s="14"/>
      <c r="AD12" s="14"/>
      <c r="AE12" s="14"/>
      <c r="AF12" s="14"/>
      <c r="AG12" s="14"/>
      <c r="AH12" s="14"/>
      <c r="AI12" s="14"/>
    </row>
    <row r="13" spans="1:35" x14ac:dyDescent="0.2">
      <c r="A13" s="14"/>
      <c r="B13" s="21" t="s">
        <v>30</v>
      </c>
      <c r="C13" s="14"/>
      <c r="D13" s="24">
        <v>231000000</v>
      </c>
      <c r="E13" s="14"/>
      <c r="F13" s="24">
        <v>234000000</v>
      </c>
      <c r="G13" s="14"/>
      <c r="H13" s="24">
        <v>312000000</v>
      </c>
      <c r="I13" s="44"/>
      <c r="J13" s="24">
        <v>199000000</v>
      </c>
      <c r="K13" s="44"/>
      <c r="L13" s="24">
        <v>244000000</v>
      </c>
      <c r="M13" s="25"/>
      <c r="N13" s="24">
        <v>233000000</v>
      </c>
      <c r="O13" s="25"/>
      <c r="P13" s="24">
        <v>336000000</v>
      </c>
      <c r="R13" s="24">
        <v>211000000</v>
      </c>
      <c r="S13" s="14"/>
      <c r="T13" s="24">
        <v>250000000</v>
      </c>
      <c r="Y13" s="25"/>
      <c r="AA13" s="14"/>
      <c r="AB13" s="14"/>
      <c r="AC13" s="14"/>
      <c r="AD13" s="14"/>
      <c r="AE13" s="14"/>
      <c r="AF13" s="14"/>
      <c r="AG13" s="14"/>
      <c r="AH13" s="14"/>
      <c r="AI13" s="14"/>
    </row>
    <row r="14" spans="1:35" x14ac:dyDescent="0.2">
      <c r="A14" s="14"/>
      <c r="B14" s="21" t="s">
        <v>32</v>
      </c>
      <c r="C14" s="14"/>
      <c r="D14" s="26">
        <v>135000000</v>
      </c>
      <c r="E14" s="14"/>
      <c r="F14" s="26">
        <v>141000000</v>
      </c>
      <c r="G14" s="14"/>
      <c r="H14" s="26">
        <v>135000000</v>
      </c>
      <c r="I14" s="44"/>
      <c r="J14" s="26">
        <v>135000000</v>
      </c>
      <c r="K14" s="44"/>
      <c r="L14" s="26">
        <v>129000000</v>
      </c>
      <c r="M14" s="25"/>
      <c r="N14" s="26">
        <v>137000000</v>
      </c>
      <c r="O14" s="25"/>
      <c r="P14" s="26">
        <v>136000000</v>
      </c>
      <c r="R14" s="26">
        <v>139000000</v>
      </c>
      <c r="S14" s="14"/>
      <c r="T14" s="26">
        <v>139000000</v>
      </c>
      <c r="Y14" s="27"/>
      <c r="AA14" s="14"/>
      <c r="AB14" s="14"/>
      <c r="AC14" s="14"/>
      <c r="AD14" s="14"/>
      <c r="AE14" s="14"/>
      <c r="AF14" s="14"/>
      <c r="AG14" s="14"/>
      <c r="AH14" s="14"/>
      <c r="AI14" s="14"/>
    </row>
    <row r="15" spans="1:35" x14ac:dyDescent="0.2">
      <c r="A15" s="14"/>
      <c r="B15" s="29" t="s">
        <v>33</v>
      </c>
      <c r="C15" s="14"/>
      <c r="D15" s="24">
        <v>1725000000</v>
      </c>
      <c r="E15" s="25"/>
      <c r="F15" s="24">
        <v>1759000000</v>
      </c>
      <c r="G15" s="25"/>
      <c r="H15" s="24">
        <v>1826000000</v>
      </c>
      <c r="I15" s="25"/>
      <c r="J15" s="24">
        <v>1680000000</v>
      </c>
      <c r="K15" s="25"/>
      <c r="L15" s="24">
        <v>1737000000</v>
      </c>
      <c r="M15" s="25"/>
      <c r="N15" s="24">
        <v>1763000000</v>
      </c>
      <c r="O15" s="25"/>
      <c r="P15" s="24">
        <v>1858000000</v>
      </c>
      <c r="R15" s="24">
        <v>1747000000</v>
      </c>
      <c r="S15" s="14"/>
      <c r="T15" s="24">
        <f>SUM(T10:T14)</f>
        <v>1802000000</v>
      </c>
      <c r="Y15" s="25"/>
      <c r="AA15" s="14"/>
      <c r="AB15" s="14"/>
      <c r="AC15" s="14"/>
      <c r="AD15" s="14"/>
      <c r="AE15" s="14"/>
      <c r="AF15" s="14"/>
      <c r="AG15" s="14"/>
      <c r="AH15" s="14"/>
      <c r="AI15" s="14"/>
    </row>
    <row r="16" spans="1:35" x14ac:dyDescent="0.2">
      <c r="A16" s="14"/>
      <c r="B16" s="19" t="s">
        <v>49</v>
      </c>
      <c r="C16" s="14"/>
      <c r="D16" s="24">
        <v>212000000</v>
      </c>
      <c r="E16" s="14"/>
      <c r="F16" s="24">
        <v>181000000</v>
      </c>
      <c r="G16" s="14"/>
      <c r="H16" s="24">
        <v>179000000</v>
      </c>
      <c r="I16" s="44"/>
      <c r="J16" s="24">
        <v>150000000</v>
      </c>
      <c r="K16" s="44"/>
      <c r="L16" s="24">
        <v>168000000</v>
      </c>
      <c r="M16" s="25"/>
      <c r="N16" s="24">
        <v>161000000</v>
      </c>
      <c r="O16" s="25"/>
      <c r="P16" s="24">
        <v>177000000</v>
      </c>
      <c r="R16" s="24">
        <v>157000000</v>
      </c>
      <c r="S16" s="14"/>
      <c r="T16" s="24">
        <v>153000000</v>
      </c>
      <c r="Y16" s="25"/>
      <c r="AA16" s="14"/>
      <c r="AB16" s="14"/>
      <c r="AC16" s="14"/>
      <c r="AD16" s="14"/>
      <c r="AE16" s="14"/>
      <c r="AF16" s="14"/>
      <c r="AG16" s="14"/>
      <c r="AH16" s="14"/>
      <c r="AI16" s="14"/>
    </row>
    <row r="17" spans="1:35" x14ac:dyDescent="0.2">
      <c r="A17" s="14"/>
      <c r="B17" s="19" t="s">
        <v>277</v>
      </c>
      <c r="C17" s="14"/>
      <c r="D17" s="26">
        <v>92000000</v>
      </c>
      <c r="E17" s="14"/>
      <c r="F17" s="26">
        <v>117000000</v>
      </c>
      <c r="G17" s="14"/>
      <c r="H17" s="26">
        <v>129000000</v>
      </c>
      <c r="I17" s="44"/>
      <c r="J17" s="26">
        <v>127000000</v>
      </c>
      <c r="K17" s="44"/>
      <c r="L17" s="26">
        <v>125000000</v>
      </c>
      <c r="M17" s="25"/>
      <c r="N17" s="26">
        <v>130000000</v>
      </c>
      <c r="O17" s="25"/>
      <c r="P17" s="26">
        <v>148000000</v>
      </c>
      <c r="R17" s="26">
        <v>128000000</v>
      </c>
      <c r="S17" s="14"/>
      <c r="T17" s="26">
        <v>129000000</v>
      </c>
      <c r="Y17" s="27"/>
      <c r="AA17" s="14"/>
      <c r="AB17" s="14"/>
      <c r="AC17" s="14"/>
      <c r="AD17" s="14"/>
      <c r="AE17" s="14"/>
      <c r="AF17" s="14"/>
      <c r="AG17" s="14"/>
      <c r="AH17" s="14"/>
      <c r="AI17" s="14"/>
    </row>
    <row r="18" spans="1:35" x14ac:dyDescent="0.2">
      <c r="A18" s="14"/>
      <c r="B18" s="29" t="s">
        <v>161</v>
      </c>
      <c r="C18" s="14"/>
      <c r="D18" s="24">
        <v>2029000000</v>
      </c>
      <c r="E18" s="25"/>
      <c r="F18" s="24">
        <v>2057000000</v>
      </c>
      <c r="G18" s="25"/>
      <c r="H18" s="24">
        <v>2134000000</v>
      </c>
      <c r="I18" s="25"/>
      <c r="J18" s="24">
        <v>1957000000</v>
      </c>
      <c r="K18" s="25"/>
      <c r="L18" s="24">
        <v>2030000000</v>
      </c>
      <c r="M18" s="25"/>
      <c r="N18" s="24">
        <v>2054000000</v>
      </c>
      <c r="O18" s="25"/>
      <c r="P18" s="24">
        <v>2183000000</v>
      </c>
      <c r="R18" s="24">
        <v>2032000000</v>
      </c>
      <c r="S18" s="14"/>
      <c r="T18" s="24">
        <f>SUM(T15:T17)</f>
        <v>2084000000</v>
      </c>
      <c r="Y18" s="25"/>
      <c r="AA18" s="14"/>
      <c r="AB18" s="14"/>
      <c r="AC18" s="14"/>
      <c r="AD18" s="14"/>
      <c r="AE18" s="14"/>
      <c r="AF18" s="14"/>
      <c r="AG18" s="14"/>
      <c r="AH18" s="14"/>
      <c r="AI18" s="14"/>
    </row>
    <row r="19" spans="1:35" x14ac:dyDescent="0.2">
      <c r="A19" s="14"/>
      <c r="B19" s="19" t="s">
        <v>38</v>
      </c>
      <c r="C19" s="14"/>
      <c r="D19" s="26">
        <v>629000000</v>
      </c>
      <c r="E19" s="14"/>
      <c r="F19" s="26">
        <v>667000000</v>
      </c>
      <c r="G19" s="14"/>
      <c r="H19" s="26">
        <v>662000000</v>
      </c>
      <c r="I19" s="44"/>
      <c r="J19" s="26">
        <v>664000000</v>
      </c>
      <c r="K19" s="44"/>
      <c r="L19" s="26">
        <v>679000000</v>
      </c>
      <c r="M19" s="25"/>
      <c r="N19" s="26">
        <v>690000000</v>
      </c>
      <c r="O19" s="25"/>
      <c r="P19" s="26">
        <v>715000000</v>
      </c>
      <c r="R19" s="26">
        <v>713000000</v>
      </c>
      <c r="S19" s="14"/>
      <c r="T19" s="26">
        <v>707000000</v>
      </c>
      <c r="Y19" s="27"/>
      <c r="AA19" s="14"/>
      <c r="AB19" s="14"/>
      <c r="AC19" s="14"/>
      <c r="AD19" s="14"/>
      <c r="AE19" s="14"/>
      <c r="AF19" s="14"/>
      <c r="AG19" s="14"/>
      <c r="AH19" s="14"/>
      <c r="AI19" s="14"/>
    </row>
    <row r="20" spans="1:35" x14ac:dyDescent="0.2">
      <c r="A20" s="14"/>
      <c r="B20" s="29" t="s">
        <v>162</v>
      </c>
      <c r="C20" s="14"/>
      <c r="D20" s="24">
        <v>2658000000</v>
      </c>
      <c r="E20" s="25"/>
      <c r="F20" s="24">
        <v>2724000000</v>
      </c>
      <c r="G20" s="25"/>
      <c r="H20" s="24">
        <v>2796000000</v>
      </c>
      <c r="I20" s="25"/>
      <c r="J20" s="24">
        <v>2621000000</v>
      </c>
      <c r="K20" s="25"/>
      <c r="L20" s="24">
        <v>2709000000</v>
      </c>
      <c r="M20" s="25"/>
      <c r="N20" s="24">
        <v>2744000000</v>
      </c>
      <c r="O20" s="25"/>
      <c r="P20" s="24">
        <v>2898000000</v>
      </c>
      <c r="R20" s="24">
        <v>2745000000</v>
      </c>
      <c r="S20" s="14"/>
      <c r="T20" s="24">
        <f>SUM(T18:T19)</f>
        <v>2791000000</v>
      </c>
      <c r="Y20" s="25"/>
      <c r="AA20" s="14"/>
      <c r="AB20" s="14"/>
      <c r="AC20" s="14"/>
      <c r="AD20" s="14"/>
      <c r="AE20" s="14"/>
      <c r="AF20" s="14"/>
      <c r="AG20" s="14"/>
      <c r="AH20" s="14"/>
      <c r="AI20" s="14"/>
    </row>
    <row r="21" spans="1:35" x14ac:dyDescent="0.2">
      <c r="A21" s="14"/>
      <c r="B21" s="18" t="s">
        <v>39</v>
      </c>
      <c r="C21" s="14"/>
      <c r="D21" s="24">
        <v>7000000</v>
      </c>
      <c r="E21" s="14"/>
      <c r="F21" s="24">
        <v>6000000</v>
      </c>
      <c r="G21" s="14"/>
      <c r="H21" s="24">
        <v>7000000</v>
      </c>
      <c r="I21" s="44"/>
      <c r="J21" s="24">
        <v>8000000</v>
      </c>
      <c r="K21" s="44"/>
      <c r="L21" s="24">
        <v>14000000</v>
      </c>
      <c r="M21" s="25"/>
      <c r="N21" s="24">
        <v>-7000000</v>
      </c>
      <c r="O21" s="25"/>
      <c r="P21" s="24">
        <v>1000000</v>
      </c>
      <c r="R21" s="24">
        <v>0</v>
      </c>
      <c r="S21" s="14"/>
      <c r="T21" s="24">
        <v>0</v>
      </c>
      <c r="Y21" s="25"/>
      <c r="AA21" s="14"/>
      <c r="AB21" s="14"/>
      <c r="AC21" s="14"/>
      <c r="AD21" s="14"/>
      <c r="AE21" s="14"/>
      <c r="AF21" s="14"/>
      <c r="AG21" s="14"/>
      <c r="AH21" s="14"/>
      <c r="AI21" s="14"/>
    </row>
    <row r="22" spans="1:35" ht="22.5" x14ac:dyDescent="0.2">
      <c r="A22" s="14"/>
      <c r="B22" s="18" t="s">
        <v>307</v>
      </c>
      <c r="C22" s="14"/>
      <c r="D22" s="24">
        <v>1822000000</v>
      </c>
      <c r="E22" s="14"/>
      <c r="F22" s="24">
        <v>1874000000</v>
      </c>
      <c r="G22" s="14"/>
      <c r="H22" s="24">
        <v>1853000000</v>
      </c>
      <c r="I22" s="44"/>
      <c r="J22" s="24">
        <v>1791000000</v>
      </c>
      <c r="K22" s="44"/>
      <c r="L22" s="24">
        <v>1770000000</v>
      </c>
      <c r="M22" s="25"/>
      <c r="N22" s="24">
        <v>1819000000</v>
      </c>
      <c r="O22" s="25"/>
      <c r="P22" s="24">
        <v>1812000000</v>
      </c>
      <c r="R22" s="24">
        <v>1786000000</v>
      </c>
      <c r="S22" s="14"/>
      <c r="T22" s="24">
        <v>1812000000</v>
      </c>
      <c r="Y22" s="25"/>
      <c r="AA22" s="14"/>
      <c r="AB22" s="14"/>
      <c r="AC22" s="14"/>
      <c r="AD22" s="14"/>
      <c r="AE22" s="14"/>
      <c r="AF22" s="14"/>
      <c r="AG22" s="14"/>
      <c r="AH22" s="14"/>
      <c r="AI22" s="14"/>
    </row>
    <row r="23" spans="1:35" x14ac:dyDescent="0.2">
      <c r="A23" s="14"/>
      <c r="B23" s="18" t="s">
        <v>41</v>
      </c>
      <c r="C23" s="14"/>
      <c r="D23" s="26">
        <v>41000000</v>
      </c>
      <c r="E23" s="44"/>
      <c r="F23" s="26">
        <v>40000000</v>
      </c>
      <c r="G23" s="44"/>
      <c r="H23" s="26">
        <v>41000000</v>
      </c>
      <c r="I23" s="44"/>
      <c r="J23" s="26">
        <v>40000000</v>
      </c>
      <c r="K23" s="44"/>
      <c r="L23" s="26">
        <v>38000000</v>
      </c>
      <c r="M23" s="25"/>
      <c r="N23" s="26">
        <v>40000000</v>
      </c>
      <c r="O23" s="25"/>
      <c r="P23" s="26">
        <v>39000000</v>
      </c>
      <c r="R23" s="26">
        <v>38000000</v>
      </c>
      <c r="S23" s="14"/>
      <c r="T23" s="26">
        <v>37000000</v>
      </c>
      <c r="Y23" s="25"/>
      <c r="AA23" s="14"/>
      <c r="AB23" s="14"/>
      <c r="AC23" s="14"/>
      <c r="AD23" s="14"/>
      <c r="AE23" s="14"/>
      <c r="AF23" s="14"/>
      <c r="AG23" s="14"/>
      <c r="AH23" s="14"/>
      <c r="AI23" s="14"/>
    </row>
    <row r="24" spans="1:35" x14ac:dyDescent="0.2">
      <c r="A24" s="14"/>
      <c r="B24" s="18" t="s">
        <v>43</v>
      </c>
      <c r="C24" s="14"/>
      <c r="D24" s="24">
        <v>1863000000</v>
      </c>
      <c r="E24" s="44"/>
      <c r="F24" s="24">
        <v>1914000000</v>
      </c>
      <c r="G24" s="44"/>
      <c r="H24" s="24">
        <v>1894000000</v>
      </c>
      <c r="I24" s="44"/>
      <c r="J24" s="24">
        <v>1831000000</v>
      </c>
      <c r="K24" s="44"/>
      <c r="L24" s="24">
        <v>1808000000</v>
      </c>
      <c r="M24" s="25"/>
      <c r="N24" s="24">
        <v>1859000000</v>
      </c>
      <c r="O24" s="25"/>
      <c r="P24" s="24">
        <v>1851000000</v>
      </c>
      <c r="R24" s="24">
        <v>1824000000</v>
      </c>
      <c r="S24" s="14"/>
      <c r="T24" s="24">
        <f>SUM(T22:T23)</f>
        <v>1849000000</v>
      </c>
      <c r="Y24" s="25"/>
      <c r="AA24" s="14"/>
      <c r="AB24" s="14"/>
      <c r="AC24" s="14"/>
      <c r="AD24" s="14"/>
      <c r="AE24" s="14"/>
      <c r="AF24" s="14"/>
      <c r="AG24" s="14"/>
      <c r="AH24" s="14"/>
      <c r="AI24" s="14"/>
    </row>
    <row r="25" spans="1:35" x14ac:dyDescent="0.2">
      <c r="A25" s="14"/>
      <c r="B25" s="29" t="s">
        <v>155</v>
      </c>
      <c r="C25" s="14"/>
      <c r="D25" s="94">
        <v>788000000</v>
      </c>
      <c r="E25" s="22"/>
      <c r="F25" s="94">
        <v>804000000</v>
      </c>
      <c r="G25" s="22"/>
      <c r="H25" s="94">
        <v>895000000</v>
      </c>
      <c r="I25" s="22"/>
      <c r="J25" s="94">
        <v>782000000</v>
      </c>
      <c r="K25" s="22"/>
      <c r="L25" s="94">
        <v>887000000</v>
      </c>
      <c r="M25" s="22"/>
      <c r="N25" s="94">
        <v>892000000</v>
      </c>
      <c r="O25" s="22"/>
      <c r="P25" s="94">
        <v>1046000000</v>
      </c>
      <c r="R25" s="94">
        <v>921000000</v>
      </c>
      <c r="S25" s="14"/>
      <c r="T25" s="94">
        <f>T20-T21-T24</f>
        <v>942000000</v>
      </c>
      <c r="Y25" s="22"/>
      <c r="AA25" s="14"/>
      <c r="AB25" s="14"/>
      <c r="AC25" s="14"/>
      <c r="AD25" s="14"/>
      <c r="AE25" s="14"/>
      <c r="AF25" s="14"/>
      <c r="AG25" s="14"/>
      <c r="AH25" s="14"/>
      <c r="AI25" s="14"/>
    </row>
    <row r="26" spans="1:35" ht="24.75" customHeight="1" x14ac:dyDescent="0.2">
      <c r="A26" s="14"/>
      <c r="B26" s="29" t="s">
        <v>308</v>
      </c>
      <c r="C26" s="14"/>
      <c r="D26" s="60">
        <v>829000000</v>
      </c>
      <c r="E26" s="22"/>
      <c r="F26" s="60">
        <v>844000000</v>
      </c>
      <c r="G26" s="22"/>
      <c r="H26" s="60">
        <v>936000000</v>
      </c>
      <c r="I26" s="22"/>
      <c r="J26" s="60">
        <v>822000000</v>
      </c>
      <c r="K26" s="22"/>
      <c r="L26" s="60">
        <v>925000000</v>
      </c>
      <c r="M26" s="22"/>
      <c r="N26" s="60">
        <v>932000000</v>
      </c>
      <c r="O26" s="22"/>
      <c r="P26" s="60">
        <v>1085000000</v>
      </c>
      <c r="R26" s="60">
        <v>959000000</v>
      </c>
      <c r="S26" s="23"/>
      <c r="T26" s="60">
        <f>T25+T23</f>
        <v>979000000</v>
      </c>
      <c r="Y26" s="60"/>
      <c r="AA26" s="14"/>
      <c r="AB26" s="14"/>
      <c r="AC26" s="14"/>
      <c r="AD26" s="14"/>
      <c r="AE26" s="14"/>
      <c r="AF26" s="14"/>
      <c r="AG26" s="14"/>
      <c r="AH26" s="14"/>
      <c r="AI26" s="14"/>
    </row>
    <row r="27" spans="1:35" x14ac:dyDescent="0.2">
      <c r="A27" s="14"/>
      <c r="B27" s="14"/>
      <c r="C27" s="14"/>
      <c r="D27" s="44"/>
      <c r="E27" s="14"/>
      <c r="F27" s="44"/>
      <c r="G27" s="14"/>
      <c r="H27" s="44"/>
      <c r="I27" s="14"/>
      <c r="J27" s="44"/>
      <c r="K27" s="14"/>
      <c r="L27" s="44"/>
      <c r="M27" s="44"/>
      <c r="N27" s="44"/>
      <c r="O27" s="44"/>
      <c r="P27" s="44"/>
      <c r="R27" s="44"/>
      <c r="S27" s="14"/>
      <c r="T27" s="25"/>
      <c r="Y27" s="44"/>
      <c r="AA27" s="14"/>
      <c r="AB27" s="14"/>
      <c r="AC27" s="14"/>
      <c r="AD27" s="14"/>
      <c r="AE27" s="14"/>
      <c r="AF27" s="14"/>
      <c r="AG27" s="14"/>
      <c r="AH27" s="14"/>
      <c r="AI27" s="14"/>
    </row>
    <row r="28" spans="1:35" x14ac:dyDescent="0.2">
      <c r="A28" s="14"/>
      <c r="B28" s="18" t="s">
        <v>164</v>
      </c>
      <c r="C28" s="14"/>
      <c r="D28" s="22">
        <v>45071000000</v>
      </c>
      <c r="E28" s="14"/>
      <c r="F28" s="22">
        <v>45822000000</v>
      </c>
      <c r="G28" s="14"/>
      <c r="H28" s="22">
        <v>46222000000</v>
      </c>
      <c r="I28" s="23"/>
      <c r="J28" s="22">
        <v>45844000000</v>
      </c>
      <c r="K28" s="23"/>
      <c r="L28" s="22">
        <v>45004000000</v>
      </c>
      <c r="M28" s="22"/>
      <c r="N28" s="22">
        <v>43786000000</v>
      </c>
      <c r="O28" s="22"/>
      <c r="P28" s="22">
        <v>44329000000</v>
      </c>
      <c r="R28" s="22">
        <v>45832000000</v>
      </c>
      <c r="S28" s="14"/>
      <c r="T28" s="22">
        <v>42818000000</v>
      </c>
      <c r="Y28" s="22"/>
      <c r="AA28" s="14"/>
      <c r="AB28" s="14"/>
      <c r="AC28" s="14"/>
      <c r="AD28" s="14"/>
      <c r="AE28" s="14"/>
      <c r="AF28" s="14"/>
      <c r="AG28" s="14"/>
      <c r="AH28" s="14"/>
      <c r="AI28" s="14"/>
    </row>
    <row r="29" spans="1:35" x14ac:dyDescent="0.2">
      <c r="A29" s="14"/>
      <c r="B29" s="18" t="s">
        <v>156</v>
      </c>
      <c r="C29" s="14"/>
      <c r="D29" s="22">
        <v>287321000000</v>
      </c>
      <c r="E29" s="14"/>
      <c r="F29" s="22">
        <v>292264000000</v>
      </c>
      <c r="G29" s="14"/>
      <c r="H29" s="22">
        <v>285195000000</v>
      </c>
      <c r="I29" s="23"/>
      <c r="J29" s="22">
        <v>281766000000</v>
      </c>
      <c r="K29" s="23"/>
      <c r="L29" s="22">
        <v>273289000000</v>
      </c>
      <c r="M29" s="22"/>
      <c r="N29" s="22">
        <v>277225000000</v>
      </c>
      <c r="O29" s="22"/>
      <c r="P29" s="22">
        <v>275714000000</v>
      </c>
      <c r="R29" s="22">
        <v>269036000000</v>
      </c>
      <c r="S29" s="14"/>
      <c r="T29" s="22">
        <v>251027000000</v>
      </c>
      <c r="Y29" s="22"/>
      <c r="AA29" s="14"/>
      <c r="AB29" s="14"/>
      <c r="AC29" s="14"/>
      <c r="AD29" s="14"/>
      <c r="AE29" s="14"/>
      <c r="AF29" s="14"/>
      <c r="AG29" s="14"/>
      <c r="AH29" s="14"/>
      <c r="AI29" s="14"/>
    </row>
    <row r="30" spans="1:35" x14ac:dyDescent="0.2">
      <c r="A30" s="14"/>
      <c r="B30" s="18" t="s">
        <v>165</v>
      </c>
      <c r="C30" s="14"/>
      <c r="D30" s="22">
        <v>235524000000</v>
      </c>
      <c r="E30" s="14"/>
      <c r="F30" s="22">
        <v>238404000000</v>
      </c>
      <c r="G30" s="14"/>
      <c r="H30" s="22">
        <v>232250000000</v>
      </c>
      <c r="I30" s="23"/>
      <c r="J30" s="22">
        <v>229241000000</v>
      </c>
      <c r="K30" s="23"/>
      <c r="L30" s="22">
        <v>215707000000</v>
      </c>
      <c r="M30" s="22"/>
      <c r="N30" s="22">
        <v>221998000000</v>
      </c>
      <c r="O30" s="22"/>
      <c r="P30" s="22">
        <v>220316000000</v>
      </c>
      <c r="R30" s="22">
        <v>213531000000</v>
      </c>
      <c r="S30" s="14"/>
      <c r="T30" s="22">
        <v>197690000000</v>
      </c>
      <c r="Y30" s="22"/>
      <c r="AA30" s="14"/>
      <c r="AB30" s="14"/>
      <c r="AC30" s="14"/>
      <c r="AD30" s="14"/>
      <c r="AE30" s="14"/>
      <c r="AF30" s="14"/>
      <c r="AG30" s="14"/>
      <c r="AH30" s="14"/>
      <c r="AI30" s="14"/>
    </row>
    <row r="31" spans="1:35" ht="3.75" customHeight="1" x14ac:dyDescent="0.2">
      <c r="A31" s="14"/>
      <c r="B31" s="14"/>
      <c r="C31" s="14"/>
      <c r="D31" s="14"/>
      <c r="E31" s="14"/>
      <c r="F31" s="14"/>
      <c r="G31" s="14"/>
      <c r="H31" s="14"/>
      <c r="I31" s="14"/>
      <c r="J31" s="14"/>
      <c r="K31" s="14"/>
      <c r="L31" s="14"/>
      <c r="M31" s="14"/>
      <c r="N31" s="14"/>
      <c r="O31" s="14"/>
      <c r="P31" s="14"/>
      <c r="R31" s="14"/>
      <c r="S31" s="14"/>
      <c r="T31" s="14"/>
      <c r="Y31" s="14"/>
      <c r="AA31" s="14"/>
      <c r="AB31" s="14"/>
      <c r="AC31" s="14"/>
      <c r="AD31" s="14"/>
      <c r="AE31" s="14"/>
      <c r="AF31" s="14"/>
      <c r="AG31" s="14"/>
      <c r="AH31" s="14"/>
      <c r="AI31" s="14"/>
    </row>
    <row r="32" spans="1:35" x14ac:dyDescent="0.2">
      <c r="A32" s="14"/>
      <c r="B32" s="18" t="s">
        <v>157</v>
      </c>
      <c r="C32" s="14"/>
      <c r="D32" s="37">
        <v>0.3</v>
      </c>
      <c r="E32" s="14"/>
      <c r="F32" s="37">
        <v>0.3</v>
      </c>
      <c r="G32" s="14"/>
      <c r="H32" s="37">
        <v>0.32</v>
      </c>
      <c r="I32" s="38"/>
      <c r="J32" s="37">
        <v>0.3</v>
      </c>
      <c r="K32" s="38"/>
      <c r="L32" s="37">
        <v>0.33</v>
      </c>
      <c r="M32" s="37"/>
      <c r="N32" s="37">
        <v>0.33</v>
      </c>
      <c r="O32" s="37"/>
      <c r="P32" s="37">
        <v>0.36</v>
      </c>
      <c r="R32" s="37">
        <v>0.34</v>
      </c>
      <c r="S32" s="14"/>
      <c r="T32" s="37">
        <v>0.34</v>
      </c>
      <c r="Y32" s="37"/>
      <c r="AA32" s="14"/>
      <c r="AB32" s="14"/>
      <c r="AC32" s="14"/>
      <c r="AD32" s="14"/>
      <c r="AE32" s="14"/>
      <c r="AF32" s="14"/>
      <c r="AG32" s="14"/>
      <c r="AH32" s="14"/>
      <c r="AI32" s="14"/>
    </row>
    <row r="33" spans="1:35" ht="22.5" x14ac:dyDescent="0.2">
      <c r="A33" s="14"/>
      <c r="B33" s="18" t="s">
        <v>166</v>
      </c>
      <c r="C33" s="14"/>
      <c r="D33" s="37">
        <v>0.31</v>
      </c>
      <c r="E33" s="14"/>
      <c r="F33" s="37">
        <v>0.31</v>
      </c>
      <c r="G33" s="14"/>
      <c r="H33" s="37">
        <v>0.34</v>
      </c>
      <c r="I33" s="38"/>
      <c r="J33" s="37">
        <v>0.32</v>
      </c>
      <c r="K33" s="38"/>
      <c r="L33" s="37">
        <v>0.35</v>
      </c>
      <c r="M33" s="37"/>
      <c r="N33" s="37">
        <v>0.34</v>
      </c>
      <c r="O33" s="37"/>
      <c r="P33" s="37">
        <v>0.37</v>
      </c>
      <c r="R33" s="37">
        <v>0.35</v>
      </c>
      <c r="S33" s="14"/>
      <c r="T33" s="37">
        <v>0.35</v>
      </c>
      <c r="Y33" s="37"/>
      <c r="AA33" s="14"/>
      <c r="AB33" s="14"/>
      <c r="AC33" s="14"/>
      <c r="AD33" s="14"/>
      <c r="AE33" s="14"/>
      <c r="AF33" s="14"/>
      <c r="AG33" s="14"/>
      <c r="AH33" s="14"/>
      <c r="AI33" s="14"/>
    </row>
    <row r="34" spans="1:35" ht="3.75" customHeight="1" x14ac:dyDescent="0.2">
      <c r="A34" s="14"/>
      <c r="B34" s="14"/>
      <c r="C34" s="14"/>
      <c r="D34" s="38"/>
      <c r="E34" s="14"/>
      <c r="F34" s="38"/>
      <c r="G34" s="14"/>
      <c r="H34" s="38"/>
      <c r="I34" s="38"/>
      <c r="J34" s="38"/>
      <c r="K34" s="38"/>
      <c r="L34" s="38"/>
      <c r="M34" s="38"/>
      <c r="N34" s="38"/>
      <c r="O34" s="38"/>
      <c r="P34" s="38"/>
      <c r="R34" s="38"/>
      <c r="S34" s="14"/>
      <c r="T34" s="38"/>
      <c r="Y34" s="38"/>
      <c r="AA34" s="14"/>
      <c r="AB34" s="14"/>
      <c r="AC34" s="14"/>
      <c r="AD34" s="14"/>
      <c r="AE34" s="14"/>
      <c r="AF34" s="14"/>
      <c r="AG34" s="14"/>
      <c r="AH34" s="14"/>
      <c r="AI34" s="14"/>
    </row>
    <row r="35" spans="1:35" ht="33.75" x14ac:dyDescent="0.2">
      <c r="A35" s="14"/>
      <c r="B35" s="18" t="s">
        <v>385</v>
      </c>
      <c r="C35" s="14"/>
      <c r="D35" s="37">
        <v>0.95</v>
      </c>
      <c r="E35" s="14"/>
      <c r="F35" s="37">
        <v>0.94</v>
      </c>
      <c r="G35" s="14"/>
      <c r="H35" s="37">
        <v>0.99</v>
      </c>
      <c r="I35" s="38"/>
      <c r="J35" s="37">
        <v>0.94</v>
      </c>
      <c r="K35" s="38"/>
      <c r="L35" s="37">
        <v>0.98</v>
      </c>
      <c r="M35" s="37"/>
      <c r="N35" s="37">
        <v>0.97</v>
      </c>
      <c r="O35" s="37"/>
      <c r="P35" s="37">
        <v>1.03</v>
      </c>
      <c r="R35" s="37">
        <v>0.98</v>
      </c>
      <c r="S35" s="14"/>
      <c r="T35" s="37">
        <v>0.99</v>
      </c>
      <c r="Y35" s="37"/>
      <c r="AA35" s="14"/>
      <c r="AB35" s="14"/>
      <c r="AC35" s="14"/>
      <c r="AD35" s="14"/>
      <c r="AE35" s="14"/>
      <c r="AF35" s="14"/>
      <c r="AG35" s="14"/>
      <c r="AH35" s="14"/>
      <c r="AI35" s="14"/>
    </row>
    <row r="36" spans="1:35" ht="3.75" customHeight="1" x14ac:dyDescent="0.2">
      <c r="A36" s="14"/>
      <c r="B36" s="14"/>
      <c r="C36" s="14"/>
      <c r="D36" s="14"/>
      <c r="E36" s="14"/>
      <c r="F36" s="14"/>
      <c r="G36" s="14"/>
      <c r="H36" s="14"/>
      <c r="I36" s="14"/>
      <c r="J36" s="14"/>
      <c r="K36" s="14"/>
      <c r="L36" s="14"/>
      <c r="M36" s="14"/>
      <c r="N36" s="14"/>
      <c r="O36" s="14"/>
      <c r="P36" s="14"/>
      <c r="S36" s="14"/>
      <c r="Y36" s="14"/>
      <c r="Z36" s="14"/>
      <c r="AA36" s="14"/>
      <c r="AB36" s="14"/>
      <c r="AC36" s="14"/>
      <c r="AD36" s="14"/>
      <c r="AE36" s="14"/>
      <c r="AF36" s="14"/>
      <c r="AG36" s="14"/>
      <c r="AH36" s="14"/>
      <c r="AI36" s="14"/>
    </row>
    <row r="37" spans="1:35" ht="24" customHeight="1" x14ac:dyDescent="0.2">
      <c r="A37" s="14"/>
      <c r="B37" s="18" t="s">
        <v>386</v>
      </c>
      <c r="C37" s="14"/>
      <c r="D37" s="77">
        <v>28500000000000</v>
      </c>
      <c r="E37" s="14"/>
      <c r="F37" s="77">
        <v>28600000000000</v>
      </c>
      <c r="G37" s="14"/>
      <c r="H37" s="77">
        <v>28500000000000</v>
      </c>
      <c r="I37" s="78"/>
      <c r="J37" s="77">
        <v>28900000000000</v>
      </c>
      <c r="K37" s="78"/>
      <c r="L37" s="77">
        <v>29100000000000</v>
      </c>
      <c r="M37" s="78"/>
      <c r="N37" s="77">
        <v>29500000000000</v>
      </c>
      <c r="O37" s="78"/>
      <c r="P37" s="77">
        <v>30500000000000</v>
      </c>
      <c r="R37" s="77">
        <v>29900000000000</v>
      </c>
      <c r="S37" s="14"/>
      <c r="T37" s="77">
        <v>30600000000000</v>
      </c>
      <c r="Y37" s="78"/>
      <c r="AA37" s="74" t="s">
        <v>143</v>
      </c>
      <c r="AB37" s="14"/>
      <c r="AC37" s="14"/>
      <c r="AD37" s="14"/>
      <c r="AE37" s="14"/>
      <c r="AF37" s="14"/>
      <c r="AG37" s="14"/>
      <c r="AH37" s="14"/>
      <c r="AI37" s="14"/>
    </row>
    <row r="38" spans="1:35" ht="3.75" customHeight="1" x14ac:dyDescent="0.2">
      <c r="A38" s="14"/>
      <c r="B38" s="14"/>
      <c r="C38" s="14"/>
      <c r="D38" s="14"/>
      <c r="E38" s="14"/>
      <c r="F38" s="14"/>
      <c r="G38" s="14"/>
      <c r="H38" s="14"/>
      <c r="I38" s="14"/>
      <c r="J38" s="14"/>
      <c r="K38" s="14"/>
      <c r="L38" s="14"/>
      <c r="M38" s="14"/>
      <c r="N38" s="14"/>
      <c r="O38" s="14"/>
      <c r="P38" s="14"/>
      <c r="R38" s="14"/>
      <c r="S38" s="14"/>
      <c r="T38" s="14"/>
      <c r="Y38" s="14"/>
      <c r="AA38" s="14"/>
      <c r="AB38" s="14"/>
      <c r="AC38" s="14"/>
      <c r="AD38" s="14"/>
      <c r="AE38" s="14"/>
      <c r="AF38" s="14"/>
      <c r="AG38" s="14"/>
      <c r="AH38" s="14"/>
      <c r="AI38" s="14"/>
    </row>
    <row r="39" spans="1:35" ht="22.5" x14ac:dyDescent="0.2">
      <c r="A39" s="14"/>
      <c r="B39" s="18" t="s">
        <v>387</v>
      </c>
      <c r="C39" s="14"/>
      <c r="D39" s="65">
        <v>291000000000</v>
      </c>
      <c r="E39" s="14"/>
      <c r="F39" s="65">
        <v>283000000000</v>
      </c>
      <c r="G39" s="14"/>
      <c r="H39" s="65">
        <v>288000000000</v>
      </c>
      <c r="I39" s="66"/>
      <c r="J39" s="65">
        <v>277000000000</v>
      </c>
      <c r="K39" s="66"/>
      <c r="L39" s="65">
        <v>300000000000</v>
      </c>
      <c r="M39" s="66"/>
      <c r="N39" s="65">
        <v>278000000000</v>
      </c>
      <c r="O39" s="66"/>
      <c r="P39" s="65">
        <v>288000000000</v>
      </c>
      <c r="R39" s="65">
        <v>296000000000</v>
      </c>
      <c r="S39" s="14"/>
      <c r="T39" s="65">
        <v>314000000000</v>
      </c>
      <c r="Y39" s="66"/>
      <c r="AA39" s="14"/>
      <c r="AB39" s="14"/>
      <c r="AC39" s="14"/>
      <c r="AD39" s="14"/>
      <c r="AE39" s="14"/>
      <c r="AF39" s="14"/>
      <c r="AG39" s="14"/>
      <c r="AH39" s="14"/>
      <c r="AI39" s="14"/>
    </row>
    <row r="40" spans="1:35" ht="4.5" customHeight="1" x14ac:dyDescent="0.2">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row>
    <row r="41" spans="1:35" x14ac:dyDescent="0.2">
      <c r="A41" s="14"/>
      <c r="B41" s="262" t="s">
        <v>393</v>
      </c>
      <c r="C41" s="262"/>
      <c r="D41" s="262"/>
      <c r="E41" s="262"/>
      <c r="F41" s="262"/>
      <c r="G41" s="262"/>
      <c r="H41" s="262"/>
      <c r="I41" s="262"/>
      <c r="J41" s="262"/>
      <c r="K41" s="262"/>
      <c r="L41" s="262"/>
      <c r="M41" s="262"/>
      <c r="N41" s="262"/>
      <c r="O41" s="262"/>
      <c r="P41" s="262"/>
      <c r="Q41" s="262"/>
      <c r="R41" s="262"/>
      <c r="S41" s="262"/>
      <c r="T41" s="264"/>
      <c r="U41" s="264"/>
      <c r="V41" s="264"/>
      <c r="W41" s="264"/>
      <c r="X41" s="264"/>
      <c r="Y41" s="264"/>
      <c r="Z41" s="262"/>
      <c r="AA41" s="262"/>
      <c r="AB41" s="14"/>
      <c r="AC41" s="14"/>
      <c r="AD41" s="14"/>
      <c r="AE41" s="14"/>
      <c r="AF41" s="14"/>
      <c r="AG41" s="14"/>
      <c r="AH41" s="14"/>
      <c r="AI41" s="14"/>
    </row>
    <row r="42" spans="1:35" ht="20.25" customHeight="1" x14ac:dyDescent="0.2">
      <c r="A42" s="14"/>
      <c r="B42" s="262" t="s">
        <v>383</v>
      </c>
      <c r="C42" s="262"/>
      <c r="D42" s="262"/>
      <c r="E42" s="262"/>
      <c r="F42" s="262"/>
      <c r="G42" s="262"/>
      <c r="H42" s="262"/>
      <c r="I42" s="262"/>
      <c r="J42" s="262"/>
      <c r="K42" s="262"/>
      <c r="L42" s="262"/>
      <c r="M42" s="262"/>
      <c r="N42" s="262"/>
      <c r="O42" s="262"/>
      <c r="P42" s="262"/>
      <c r="Q42" s="262"/>
      <c r="R42" s="262"/>
      <c r="S42" s="262"/>
      <c r="T42" s="264"/>
      <c r="U42" s="264"/>
      <c r="V42" s="264"/>
      <c r="W42" s="264"/>
      <c r="X42" s="264"/>
      <c r="Y42" s="264"/>
      <c r="Z42" s="262"/>
      <c r="AA42" s="262"/>
      <c r="AB42" s="14"/>
      <c r="AC42" s="14"/>
      <c r="AD42" s="14"/>
      <c r="AE42" s="14"/>
      <c r="AF42" s="14"/>
      <c r="AG42" s="14"/>
      <c r="AH42" s="14"/>
      <c r="AI42" s="14"/>
    </row>
    <row r="43" spans="1:35" x14ac:dyDescent="0.2">
      <c r="A43" s="14"/>
      <c r="B43" s="138" t="s">
        <v>276</v>
      </c>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4"/>
      <c r="AC43" s="14"/>
      <c r="AD43" s="14"/>
      <c r="AE43" s="14"/>
      <c r="AF43" s="14"/>
      <c r="AG43" s="14"/>
      <c r="AH43" s="14"/>
      <c r="AI43" s="14"/>
    </row>
    <row r="44" spans="1:35" ht="31.5" customHeight="1" x14ac:dyDescent="0.2">
      <c r="A44" s="14"/>
      <c r="B44" s="262" t="s">
        <v>384</v>
      </c>
      <c r="C44" s="262"/>
      <c r="D44" s="262"/>
      <c r="E44" s="262"/>
      <c r="F44" s="262"/>
      <c r="G44" s="262"/>
      <c r="H44" s="262"/>
      <c r="I44" s="262"/>
      <c r="J44" s="262"/>
      <c r="K44" s="262"/>
      <c r="L44" s="262"/>
      <c r="M44" s="262"/>
      <c r="N44" s="262"/>
      <c r="O44" s="262"/>
      <c r="P44" s="262"/>
      <c r="Q44" s="262"/>
      <c r="R44" s="262"/>
      <c r="S44" s="262"/>
      <c r="T44" s="264"/>
      <c r="U44" s="264"/>
      <c r="V44" s="264"/>
      <c r="W44" s="264"/>
      <c r="X44" s="264"/>
      <c r="Y44" s="264"/>
      <c r="Z44" s="262"/>
      <c r="AA44" s="262"/>
      <c r="AB44" s="14"/>
      <c r="AC44" s="14"/>
      <c r="AD44" s="14"/>
      <c r="AE44" s="14"/>
      <c r="AF44" s="14"/>
      <c r="AG44" s="14"/>
      <c r="AH44" s="14"/>
      <c r="AI44" s="14"/>
    </row>
    <row r="45" spans="1:35"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row>
    <row r="46" spans="1:35" x14ac:dyDescent="0.2">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row>
    <row r="47" spans="1:35"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row>
    <row r="48" spans="1:35" x14ac:dyDescent="0.2">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row>
    <row r="49" spans="1:35"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row>
    <row r="50" spans="1:35"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row>
    <row r="51" spans="1:35"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row>
    <row r="52" spans="1:35"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row>
    <row r="53" spans="1:35"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row>
    <row r="54" spans="1:35"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row>
    <row r="55" spans="1:35"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row>
    <row r="56" spans="1:35"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row>
    <row r="57" spans="1:35"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row>
    <row r="58" spans="1:35"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row>
    <row r="59" spans="1:35"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row>
    <row r="60" spans="1:35"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row>
    <row r="61" spans="1:35"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row>
    <row r="62" spans="1:35"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row>
    <row r="63" spans="1:35"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row>
    <row r="64" spans="1:35"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row>
    <row r="65" spans="1:35"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row>
    <row r="66" spans="1:35"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row>
    <row r="67" spans="1:35"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row>
    <row r="68" spans="1:35"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row>
    <row r="69" spans="1:35"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row>
    <row r="70" spans="1:35"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row>
    <row r="71" spans="1:35"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row>
    <row r="72" spans="1:35"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row>
    <row r="73" spans="1:35"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row>
    <row r="74" spans="1:35"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row>
    <row r="75" spans="1:35"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row>
    <row r="76" spans="1:35"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row>
    <row r="77" spans="1:35"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row>
    <row r="78" spans="1:35"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row>
    <row r="79" spans="1:35"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row>
    <row r="80" spans="1:35"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row>
    <row r="81" spans="1:35"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row>
    <row r="82" spans="1:35"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row>
    <row r="83" spans="1:35"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row>
    <row r="84" spans="1:35"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row>
    <row r="85" spans="1:35"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row>
    <row r="86" spans="1:35"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row>
    <row r="87" spans="1:35"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row>
    <row r="88" spans="1:35"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row>
    <row r="89" spans="1:35"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row>
    <row r="90" spans="1:35"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row>
    <row r="91" spans="1:35"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row>
    <row r="92" spans="1:35"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row>
    <row r="93" spans="1:35"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row>
    <row r="94" spans="1:35"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row>
    <row r="95" spans="1:35" x14ac:dyDescent="0.2">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row>
    <row r="96" spans="1:35" x14ac:dyDescent="0.2">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row>
  </sheetData>
  <mergeCells count="5">
    <mergeCell ref="B44:AA44"/>
    <mergeCell ref="D6:J6"/>
    <mergeCell ref="L6:R6"/>
    <mergeCell ref="B41:AA41"/>
    <mergeCell ref="B42:AA42"/>
  </mergeCells>
  <pageMargins left="0.45" right="0.45" top="0.5" bottom="0.5" header="0.3" footer="0.25"/>
  <pageSetup scale="88"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Y22"/>
  <sheetViews>
    <sheetView workbookViewId="0">
      <selection activeCell="C10" sqref="C10"/>
    </sheetView>
  </sheetViews>
  <sheetFormatPr defaultColWidth="21.5" defaultRowHeight="11.25" x14ac:dyDescent="0.2"/>
  <cols>
    <col min="1" max="1" width="45.83203125" style="18" customWidth="1"/>
    <col min="2" max="2" width="0.6640625" style="18" customWidth="1"/>
    <col min="3" max="3" width="10.5" style="18" customWidth="1"/>
    <col min="4" max="4" width="0.6640625" style="18" customWidth="1"/>
    <col min="5" max="5" width="10.5" style="18" customWidth="1"/>
    <col min="6" max="6" width="0.6640625" style="18" customWidth="1"/>
    <col min="7" max="7" width="10.5" style="18" customWidth="1"/>
    <col min="8" max="8" width="0.6640625" style="18" customWidth="1"/>
    <col min="9" max="9" width="10.5" style="18" customWidth="1"/>
    <col min="10" max="10" width="0.6640625" style="18" customWidth="1"/>
    <col min="11" max="11" width="10.5" style="18" customWidth="1"/>
    <col min="12" max="12" width="0.6640625" style="18" customWidth="1"/>
    <col min="13" max="13" width="10.5" style="18" customWidth="1"/>
    <col min="14" max="14" width="0.6640625" style="18" customWidth="1"/>
    <col min="15" max="15" width="10.5" style="18" customWidth="1"/>
    <col min="16" max="16" width="0.6640625" style="18" customWidth="1"/>
    <col min="17" max="17" width="10.5" style="18" customWidth="1"/>
    <col min="18" max="18" width="0.6640625" style="18" customWidth="1"/>
    <col min="19" max="19" width="10.5" style="18" customWidth="1"/>
    <col min="20" max="20" width="0.6640625" style="18" hidden="1" customWidth="1"/>
    <col min="21" max="21" width="9.33203125" style="18" hidden="1" customWidth="1"/>
    <col min="22" max="22" width="0.6640625" style="18" hidden="1" customWidth="1"/>
    <col min="23" max="23" width="9.33203125" style="18" hidden="1" customWidth="1"/>
    <col min="24" max="24" width="0.6640625" style="18" hidden="1" customWidth="1"/>
    <col min="25" max="25" width="9.33203125" style="18" hidden="1" customWidth="1"/>
    <col min="26" max="16384" width="21.5" style="18"/>
  </cols>
  <sheetData>
    <row r="1" spans="1:25" s="13" customFormat="1" x14ac:dyDescent="0.2">
      <c r="A1" s="13" t="s">
        <v>21</v>
      </c>
      <c r="B1" s="45"/>
      <c r="C1" s="45"/>
      <c r="D1" s="45"/>
      <c r="E1" s="45"/>
      <c r="F1" s="45"/>
      <c r="G1" s="45"/>
      <c r="H1" s="45"/>
      <c r="I1" s="45"/>
      <c r="J1" s="45"/>
      <c r="K1" s="45"/>
      <c r="L1" s="45"/>
      <c r="M1" s="45"/>
      <c r="N1" s="45"/>
      <c r="O1" s="45"/>
      <c r="P1" s="45"/>
      <c r="Q1" s="45"/>
      <c r="R1" s="45"/>
      <c r="S1" s="45"/>
      <c r="T1" s="45"/>
      <c r="U1" s="45"/>
      <c r="V1" s="45"/>
      <c r="W1" s="45"/>
      <c r="X1" s="45"/>
      <c r="Y1" s="45"/>
    </row>
    <row r="2" spans="1:25" s="13" customFormat="1" x14ac:dyDescent="0.2">
      <c r="A2" s="13" t="s">
        <v>168</v>
      </c>
      <c r="B2" s="45"/>
      <c r="C2" s="45"/>
      <c r="D2" s="45"/>
      <c r="E2" s="45"/>
      <c r="F2" s="45"/>
      <c r="G2" s="45"/>
      <c r="H2" s="45"/>
      <c r="I2" s="45"/>
      <c r="J2" s="45"/>
      <c r="K2" s="45"/>
      <c r="L2" s="45"/>
      <c r="M2" s="45"/>
      <c r="N2" s="45"/>
      <c r="O2" s="45"/>
      <c r="P2" s="45"/>
      <c r="Q2" s="45"/>
      <c r="R2" s="45"/>
      <c r="S2" s="45"/>
      <c r="T2" s="45"/>
      <c r="U2" s="45"/>
      <c r="V2" s="45"/>
      <c r="W2" s="45"/>
      <c r="X2" s="45"/>
      <c r="Y2" s="45"/>
    </row>
    <row r="3" spans="1:25" s="13" customFormat="1" x14ac:dyDescent="0.2">
      <c r="A3" s="45"/>
      <c r="B3" s="45"/>
      <c r="C3" s="45"/>
      <c r="D3" s="45"/>
      <c r="E3" s="45"/>
      <c r="F3" s="45"/>
      <c r="G3" s="45"/>
      <c r="H3" s="45"/>
      <c r="I3" s="45"/>
      <c r="J3" s="45"/>
      <c r="K3" s="45"/>
      <c r="L3" s="45"/>
      <c r="M3" s="45"/>
      <c r="N3" s="45"/>
      <c r="O3" s="45"/>
      <c r="P3" s="45"/>
      <c r="Q3" s="45"/>
      <c r="R3" s="45"/>
      <c r="S3" s="45"/>
      <c r="T3" s="45"/>
      <c r="U3" s="45"/>
      <c r="V3" s="45"/>
      <c r="W3" s="45"/>
      <c r="X3" s="45"/>
      <c r="Y3" s="45"/>
    </row>
    <row r="4" spans="1:25" s="13" customFormat="1" x14ac:dyDescent="0.2">
      <c r="A4" s="45"/>
      <c r="B4" s="45"/>
      <c r="C4" s="45"/>
      <c r="D4" s="45"/>
      <c r="E4" s="45"/>
      <c r="F4" s="45"/>
      <c r="G4" s="45"/>
      <c r="H4" s="45"/>
      <c r="I4" s="45"/>
      <c r="J4" s="45"/>
      <c r="K4" s="45"/>
      <c r="L4" s="45"/>
      <c r="M4" s="45"/>
      <c r="N4" s="45"/>
      <c r="O4" s="45"/>
      <c r="P4" s="45"/>
      <c r="Q4" s="45"/>
      <c r="R4" s="45"/>
      <c r="S4" s="45"/>
      <c r="T4" s="45"/>
      <c r="U4" s="45"/>
      <c r="V4" s="45"/>
      <c r="W4" s="45"/>
      <c r="X4" s="45"/>
      <c r="Y4" s="45"/>
    </row>
    <row r="5" spans="1:25" s="13" customFormat="1" x14ac:dyDescent="0.2">
      <c r="A5" s="45"/>
      <c r="B5" s="45"/>
      <c r="C5" s="259">
        <v>2015</v>
      </c>
      <c r="D5" s="260"/>
      <c r="E5" s="260"/>
      <c r="F5" s="260"/>
      <c r="G5" s="260"/>
      <c r="H5" s="260"/>
      <c r="I5" s="260"/>
      <c r="J5" s="45"/>
      <c r="K5" s="259">
        <v>2016</v>
      </c>
      <c r="L5" s="260"/>
      <c r="M5" s="260"/>
      <c r="N5" s="260"/>
      <c r="O5" s="260"/>
      <c r="P5" s="260"/>
      <c r="Q5" s="260"/>
      <c r="R5" s="45"/>
      <c r="S5" s="113">
        <v>2017</v>
      </c>
      <c r="T5" s="113"/>
      <c r="U5" s="113"/>
      <c r="V5" s="108"/>
      <c r="W5" s="113"/>
      <c r="X5" s="113"/>
      <c r="Y5" s="108"/>
    </row>
    <row r="6" spans="1:25" s="13" customFormat="1" x14ac:dyDescent="0.2">
      <c r="A6" s="110" t="s">
        <v>52</v>
      </c>
      <c r="B6" s="45"/>
      <c r="C6" s="111" t="s">
        <v>23</v>
      </c>
      <c r="D6" s="109"/>
      <c r="E6" s="111" t="s">
        <v>24</v>
      </c>
      <c r="F6" s="109"/>
      <c r="G6" s="111" t="s">
        <v>25</v>
      </c>
      <c r="H6" s="109"/>
      <c r="I6" s="111" t="s">
        <v>26</v>
      </c>
      <c r="J6" s="109"/>
      <c r="K6" s="111" t="s">
        <v>23</v>
      </c>
      <c r="L6" s="109"/>
      <c r="M6" s="111" t="s">
        <v>24</v>
      </c>
      <c r="N6" s="109"/>
      <c r="O6" s="111" t="s">
        <v>25</v>
      </c>
      <c r="P6" s="109"/>
      <c r="Q6" s="112" t="s">
        <v>26</v>
      </c>
      <c r="R6" s="109"/>
      <c r="S6" s="112" t="s">
        <v>23</v>
      </c>
      <c r="T6" s="114"/>
      <c r="U6" s="112" t="s">
        <v>24</v>
      </c>
      <c r="V6" s="114"/>
      <c r="W6" s="112" t="s">
        <v>25</v>
      </c>
      <c r="X6" s="114"/>
      <c r="Y6" s="112" t="s">
        <v>26</v>
      </c>
    </row>
    <row r="7" spans="1:25" x14ac:dyDescent="0.2">
      <c r="A7" s="18" t="s">
        <v>27</v>
      </c>
      <c r="B7" s="14"/>
      <c r="C7" s="14"/>
      <c r="D7" s="14"/>
      <c r="E7" s="14"/>
      <c r="F7" s="14"/>
      <c r="G7" s="14"/>
      <c r="H7" s="14"/>
      <c r="I7" s="14"/>
      <c r="J7" s="14"/>
      <c r="K7" s="14"/>
      <c r="L7" s="14"/>
      <c r="M7" s="14"/>
      <c r="N7" s="14"/>
      <c r="O7" s="14"/>
      <c r="P7" s="14"/>
      <c r="Q7" s="14"/>
      <c r="R7" s="14"/>
      <c r="S7" s="14"/>
      <c r="T7" s="14"/>
      <c r="U7" s="14"/>
      <c r="V7" s="14"/>
      <c r="W7" s="14"/>
      <c r="X7" s="14"/>
      <c r="Y7" s="14"/>
    </row>
    <row r="8" spans="1:25" x14ac:dyDescent="0.2">
      <c r="A8" s="21" t="s">
        <v>169</v>
      </c>
      <c r="B8" s="14"/>
      <c r="C8" s="22">
        <v>85000000</v>
      </c>
      <c r="D8" s="14"/>
      <c r="E8" s="22">
        <v>103000000</v>
      </c>
      <c r="F8" s="14"/>
      <c r="G8" s="22">
        <v>59000000</v>
      </c>
      <c r="H8" s="23"/>
      <c r="I8" s="22">
        <v>89000000</v>
      </c>
      <c r="J8" s="23"/>
      <c r="K8" s="22">
        <v>129000000</v>
      </c>
      <c r="L8" s="22"/>
      <c r="M8" s="22">
        <v>95000000</v>
      </c>
      <c r="N8" s="22"/>
      <c r="O8" s="22">
        <v>100000000</v>
      </c>
      <c r="P8" s="23"/>
      <c r="Q8" s="22">
        <v>42000000</v>
      </c>
      <c r="R8" s="14"/>
      <c r="S8" s="22">
        <v>72000000</v>
      </c>
      <c r="T8" s="23"/>
      <c r="U8" s="23"/>
      <c r="V8" s="23"/>
      <c r="W8" s="23"/>
      <c r="X8" s="22"/>
      <c r="Y8" s="23"/>
    </row>
    <row r="9" spans="1:25" x14ac:dyDescent="0.2">
      <c r="A9" s="21" t="s">
        <v>170</v>
      </c>
      <c r="B9" s="14" t="s">
        <v>332</v>
      </c>
      <c r="C9" s="26">
        <v>24000000</v>
      </c>
      <c r="D9" s="14"/>
      <c r="E9" s="26">
        <v>35000000</v>
      </c>
      <c r="F9" s="14"/>
      <c r="G9" s="26">
        <v>14000000</v>
      </c>
      <c r="H9" s="44"/>
      <c r="I9" s="26">
        <v>12000000</v>
      </c>
      <c r="J9" s="44"/>
      <c r="K9" s="26">
        <v>4000000</v>
      </c>
      <c r="L9" s="25"/>
      <c r="M9" s="26">
        <v>-5000000</v>
      </c>
      <c r="N9" s="25"/>
      <c r="O9" s="26">
        <v>-23000000</v>
      </c>
      <c r="P9" s="44"/>
      <c r="Q9" s="26">
        <v>38000000</v>
      </c>
      <c r="R9" s="14"/>
      <c r="S9" s="26">
        <v>-1000000</v>
      </c>
      <c r="T9" s="44"/>
      <c r="U9" s="44"/>
      <c r="V9" s="44"/>
      <c r="W9" s="44"/>
      <c r="X9" s="25"/>
      <c r="Y9" s="44"/>
    </row>
    <row r="10" spans="1:25" x14ac:dyDescent="0.2">
      <c r="A10" s="18" t="s">
        <v>162</v>
      </c>
      <c r="B10" s="14"/>
      <c r="C10" s="24">
        <f>+C8+C9</f>
        <v>109000000</v>
      </c>
      <c r="D10" s="25"/>
      <c r="E10" s="24">
        <f>+E8+E9</f>
        <v>138000000</v>
      </c>
      <c r="F10" s="25"/>
      <c r="G10" s="24">
        <f>+G8+G9</f>
        <v>73000000</v>
      </c>
      <c r="H10" s="25"/>
      <c r="I10" s="24">
        <f>+I8+I9</f>
        <v>101000000</v>
      </c>
      <c r="J10" s="25"/>
      <c r="K10" s="24">
        <f>+K8+K9</f>
        <v>133000000</v>
      </c>
      <c r="L10" s="25"/>
      <c r="M10" s="24">
        <f>+M8+M9</f>
        <v>90000000</v>
      </c>
      <c r="N10" s="25"/>
      <c r="O10" s="24">
        <f>+O8+O9</f>
        <v>77000000</v>
      </c>
      <c r="P10" s="25"/>
      <c r="Q10" s="24">
        <f>SUM(Q8:Q9)</f>
        <v>80000000</v>
      </c>
      <c r="R10" s="25"/>
      <c r="S10" s="24">
        <f>+S8+S9</f>
        <v>71000000</v>
      </c>
      <c r="T10" s="25"/>
      <c r="U10" s="25"/>
      <c r="V10" s="25"/>
      <c r="W10" s="25"/>
      <c r="X10" s="25">
        <f>+X8+X9</f>
        <v>0</v>
      </c>
      <c r="Y10" s="44"/>
    </row>
    <row r="11" spans="1:25" x14ac:dyDescent="0.2">
      <c r="A11" s="21" t="s">
        <v>39</v>
      </c>
      <c r="B11" s="14"/>
      <c r="C11" s="24">
        <v>-4000000</v>
      </c>
      <c r="D11" s="14"/>
      <c r="E11" s="24">
        <v>-15000000</v>
      </c>
      <c r="F11" s="14"/>
      <c r="G11" s="24">
        <v>-7000000</v>
      </c>
      <c r="H11" s="44"/>
      <c r="I11" s="24">
        <v>159000000</v>
      </c>
      <c r="J11" s="44"/>
      <c r="K11" s="24">
        <v>-3000000</v>
      </c>
      <c r="L11" s="25"/>
      <c r="M11" s="24">
        <v>-3000000</v>
      </c>
      <c r="N11" s="25"/>
      <c r="O11" s="24">
        <v>-20000000</v>
      </c>
      <c r="P11" s="44"/>
      <c r="Q11" s="24">
        <v>1000000</v>
      </c>
      <c r="R11" s="14"/>
      <c r="S11" s="24">
        <v>-8000000</v>
      </c>
      <c r="T11" s="44"/>
      <c r="U11" s="44"/>
      <c r="V11" s="44"/>
      <c r="W11" s="44"/>
      <c r="X11" s="25"/>
      <c r="Y11" s="44"/>
    </row>
    <row r="12" spans="1:25" ht="33.75" x14ac:dyDescent="0.2">
      <c r="A12" s="21" t="s">
        <v>171</v>
      </c>
      <c r="B12" s="14"/>
      <c r="C12" s="24">
        <v>108000000</v>
      </c>
      <c r="D12" s="14"/>
      <c r="E12" s="24">
        <v>79000000</v>
      </c>
      <c r="F12" s="14"/>
      <c r="G12" s="24">
        <v>97000000</v>
      </c>
      <c r="H12" s="44"/>
      <c r="I12" s="24">
        <v>150000000</v>
      </c>
      <c r="J12" s="44"/>
      <c r="K12" s="24">
        <v>141000000</v>
      </c>
      <c r="L12" s="25"/>
      <c r="M12" s="24">
        <v>53000000</v>
      </c>
      <c r="N12" s="25"/>
      <c r="O12" s="24">
        <v>88000000</v>
      </c>
      <c r="P12" s="44"/>
      <c r="Q12" s="24">
        <v>108000000</v>
      </c>
      <c r="R12" s="14"/>
      <c r="S12" s="24">
        <v>106000000</v>
      </c>
      <c r="T12" s="44"/>
      <c r="U12" s="44"/>
      <c r="V12" s="44"/>
      <c r="W12" s="44"/>
      <c r="X12" s="25"/>
      <c r="Y12" s="44"/>
    </row>
    <row r="13" spans="1:25" x14ac:dyDescent="0.2">
      <c r="A13" s="21" t="s">
        <v>41</v>
      </c>
      <c r="B13" s="14"/>
      <c r="C13" s="24">
        <v>1000000</v>
      </c>
      <c r="D13" s="14"/>
      <c r="E13" s="24">
        <v>0</v>
      </c>
      <c r="F13" s="14"/>
      <c r="G13" s="24">
        <v>1000000</v>
      </c>
      <c r="H13" s="44"/>
      <c r="I13" s="24">
        <v>0</v>
      </c>
      <c r="J13" s="44"/>
      <c r="K13" s="24">
        <v>0</v>
      </c>
      <c r="L13" s="25"/>
      <c r="M13" s="24">
        <v>0</v>
      </c>
      <c r="N13" s="25"/>
      <c r="O13" s="24">
        <v>0</v>
      </c>
      <c r="P13" s="44"/>
      <c r="Q13" s="24">
        <v>0</v>
      </c>
      <c r="R13" s="14"/>
      <c r="S13" s="24">
        <v>0</v>
      </c>
      <c r="T13" s="44"/>
      <c r="U13" s="44"/>
      <c r="V13" s="44"/>
      <c r="W13" s="44"/>
      <c r="X13" s="25"/>
      <c r="Y13" s="44"/>
    </row>
    <row r="14" spans="1:25" x14ac:dyDescent="0.2">
      <c r="A14" s="21" t="s">
        <v>172</v>
      </c>
      <c r="B14" s="14"/>
      <c r="C14" s="26">
        <v>-4000000</v>
      </c>
      <c r="D14" s="14"/>
      <c r="E14" s="26">
        <v>8000000</v>
      </c>
      <c r="F14" s="14"/>
      <c r="G14" s="26">
        <v>-2000000</v>
      </c>
      <c r="H14" s="44"/>
      <c r="I14" s="26">
        <v>-4000000</v>
      </c>
      <c r="J14" s="44"/>
      <c r="K14" s="26">
        <v>-1000000</v>
      </c>
      <c r="L14" s="25"/>
      <c r="M14" s="26">
        <v>3000000</v>
      </c>
      <c r="N14" s="25"/>
      <c r="O14" s="26">
        <v>0</v>
      </c>
      <c r="P14" s="44"/>
      <c r="Q14" s="26">
        <v>2000000</v>
      </c>
      <c r="R14" s="14"/>
      <c r="S14" s="26">
        <v>1000000</v>
      </c>
      <c r="T14" s="44"/>
      <c r="U14" s="44"/>
      <c r="V14" s="44"/>
      <c r="W14" s="44"/>
      <c r="X14" s="25"/>
      <c r="Y14" s="44"/>
    </row>
    <row r="15" spans="1:25" x14ac:dyDescent="0.2">
      <c r="A15" s="18" t="s">
        <v>43</v>
      </c>
      <c r="B15" s="14"/>
      <c r="C15" s="24">
        <f>C12+C13+C14</f>
        <v>105000000</v>
      </c>
      <c r="D15" s="25"/>
      <c r="E15" s="24">
        <f>E12+E13+E14</f>
        <v>87000000</v>
      </c>
      <c r="F15" s="25"/>
      <c r="G15" s="24">
        <f>G12+G13+G14</f>
        <v>96000000</v>
      </c>
      <c r="H15" s="25"/>
      <c r="I15" s="24">
        <f>I12+I13+I14</f>
        <v>146000000</v>
      </c>
      <c r="J15" s="25"/>
      <c r="K15" s="24">
        <f>K12+K13+K14</f>
        <v>140000000</v>
      </c>
      <c r="L15" s="25"/>
      <c r="M15" s="24">
        <f>M12+M13+M14</f>
        <v>56000000</v>
      </c>
      <c r="N15" s="25"/>
      <c r="O15" s="24">
        <f>O12+O13+O14</f>
        <v>88000000</v>
      </c>
      <c r="P15" s="25"/>
      <c r="Q15" s="24">
        <f>SUM(Q12:Q14)</f>
        <v>110000000</v>
      </c>
      <c r="R15" s="25"/>
      <c r="S15" s="24">
        <f>S12+S13+S14</f>
        <v>107000000</v>
      </c>
      <c r="T15" s="25"/>
      <c r="U15" s="25"/>
      <c r="V15" s="25"/>
      <c r="W15" s="25"/>
      <c r="X15" s="25">
        <f>X12+X13+X14</f>
        <v>0</v>
      </c>
      <c r="Y15" s="44"/>
    </row>
    <row r="16" spans="1:25" x14ac:dyDescent="0.2">
      <c r="A16" s="18" t="s">
        <v>173</v>
      </c>
      <c r="B16" s="14"/>
      <c r="C16" s="94">
        <f>C10-C11-C15</f>
        <v>8000000</v>
      </c>
      <c r="D16" s="94"/>
      <c r="E16" s="94">
        <f>E10-E11-E15</f>
        <v>66000000</v>
      </c>
      <c r="F16" s="94"/>
      <c r="G16" s="94">
        <f>G10-G11-G15</f>
        <v>-16000000</v>
      </c>
      <c r="H16" s="94"/>
      <c r="I16" s="94">
        <f>I10-I11-I15</f>
        <v>-204000000</v>
      </c>
      <c r="J16" s="94"/>
      <c r="K16" s="94">
        <f>K10-K11-K15</f>
        <v>-4000000</v>
      </c>
      <c r="L16" s="94"/>
      <c r="M16" s="94">
        <f>M10-M11-M15</f>
        <v>37000000</v>
      </c>
      <c r="N16" s="94"/>
      <c r="O16" s="94">
        <f>O10-O11-O15</f>
        <v>9000000</v>
      </c>
      <c r="P16" s="94"/>
      <c r="Q16" s="94">
        <f>Q10-Q11-Q15</f>
        <v>-31000000</v>
      </c>
      <c r="R16" s="94"/>
      <c r="S16" s="94">
        <f>S10-S11-S15</f>
        <v>-28000000</v>
      </c>
      <c r="T16" s="94"/>
      <c r="U16" s="94"/>
      <c r="V16" s="94"/>
      <c r="W16" s="94"/>
      <c r="X16" s="94">
        <f>X10-X11-X15</f>
        <v>0</v>
      </c>
      <c r="Y16" s="23"/>
    </row>
    <row r="17" spans="1:25" ht="33.75" x14ac:dyDescent="0.2">
      <c r="A17" s="18" t="s">
        <v>174</v>
      </c>
      <c r="B17" s="14"/>
      <c r="C17" s="60">
        <f>C16+C13+C14</f>
        <v>5000000</v>
      </c>
      <c r="D17" s="60"/>
      <c r="E17" s="60">
        <f>E16+E13+E14</f>
        <v>74000000</v>
      </c>
      <c r="F17" s="60"/>
      <c r="G17" s="60">
        <f>G16+G13+G14</f>
        <v>-17000000</v>
      </c>
      <c r="H17" s="60"/>
      <c r="I17" s="60">
        <f>I16+I13+I14</f>
        <v>-208000000</v>
      </c>
      <c r="J17" s="60"/>
      <c r="K17" s="60">
        <f>K16+K13+K14</f>
        <v>-5000000</v>
      </c>
      <c r="L17" s="60"/>
      <c r="M17" s="60">
        <f>M16+M13+M14</f>
        <v>40000000</v>
      </c>
      <c r="N17" s="60"/>
      <c r="O17" s="60">
        <f>O16+O13+O14</f>
        <v>9000000</v>
      </c>
      <c r="P17" s="60"/>
      <c r="Q17" s="60">
        <f>Q16+Q13+Q14</f>
        <v>-29000000</v>
      </c>
      <c r="R17" s="60"/>
      <c r="S17" s="60">
        <f>S16+S13+S14</f>
        <v>-27000000</v>
      </c>
      <c r="T17" s="60"/>
      <c r="U17" s="60"/>
      <c r="V17" s="60"/>
      <c r="W17" s="60"/>
      <c r="X17" s="60">
        <f>X16+X13+X14</f>
        <v>0</v>
      </c>
      <c r="Y17" s="23"/>
    </row>
    <row r="18" spans="1:25" x14ac:dyDescent="0.2">
      <c r="A18" s="14"/>
      <c r="B18" s="14"/>
      <c r="C18" s="44"/>
      <c r="D18" s="14"/>
      <c r="E18" s="44"/>
      <c r="F18" s="14"/>
      <c r="G18" s="44"/>
      <c r="H18" s="44"/>
      <c r="I18" s="44"/>
      <c r="J18" s="44"/>
      <c r="K18" s="44"/>
      <c r="L18" s="44"/>
      <c r="M18" s="44"/>
      <c r="N18" s="44"/>
      <c r="O18" s="44"/>
      <c r="P18" s="44"/>
      <c r="Q18" s="44"/>
      <c r="R18" s="14"/>
      <c r="S18" s="44"/>
      <c r="T18" s="44"/>
      <c r="U18" s="44"/>
      <c r="V18" s="44"/>
      <c r="W18" s="44"/>
      <c r="X18" s="44"/>
      <c r="Y18" s="44"/>
    </row>
    <row r="19" spans="1:25" x14ac:dyDescent="0.2">
      <c r="A19" s="18" t="s">
        <v>175</v>
      </c>
      <c r="B19" s="14"/>
      <c r="C19" s="22">
        <v>1230000000</v>
      </c>
      <c r="D19" s="14"/>
      <c r="E19" s="22">
        <v>2956000000</v>
      </c>
      <c r="F19" s="14"/>
      <c r="G19" s="22">
        <v>2656000000</v>
      </c>
      <c r="H19" s="23"/>
      <c r="I19" s="22">
        <v>2673000000</v>
      </c>
      <c r="J19" s="23"/>
      <c r="K19" s="22">
        <v>1917000000</v>
      </c>
      <c r="L19" s="22"/>
      <c r="M19" s="22">
        <v>1703000000</v>
      </c>
      <c r="N19" s="22"/>
      <c r="O19" s="22">
        <v>1941000000</v>
      </c>
      <c r="P19" s="23"/>
      <c r="Q19" s="22">
        <v>2142000000</v>
      </c>
      <c r="R19" s="14"/>
      <c r="S19" s="22">
        <v>1341000000</v>
      </c>
      <c r="T19" s="23"/>
      <c r="U19" s="23"/>
      <c r="V19" s="23"/>
      <c r="W19" s="23"/>
      <c r="X19" s="22"/>
      <c r="Y19" s="23"/>
    </row>
    <row r="20" spans="1:25" x14ac:dyDescent="0.2">
      <c r="A20" s="18" t="s">
        <v>176</v>
      </c>
      <c r="B20" s="14"/>
      <c r="C20" s="22">
        <v>49729000000</v>
      </c>
      <c r="D20" s="14"/>
      <c r="E20" s="22">
        <v>55601000000</v>
      </c>
      <c r="F20" s="14"/>
      <c r="G20" s="22">
        <v>57298000000</v>
      </c>
      <c r="H20" s="23"/>
      <c r="I20" s="22">
        <v>55842000000</v>
      </c>
      <c r="J20" s="23"/>
      <c r="K20" s="22">
        <v>61294000000</v>
      </c>
      <c r="L20" s="22"/>
      <c r="M20" s="22">
        <v>66766000000</v>
      </c>
      <c r="N20" s="22"/>
      <c r="O20" s="22">
        <v>45124000000</v>
      </c>
      <c r="P20" s="23"/>
      <c r="Q20" s="22">
        <v>44577000000</v>
      </c>
      <c r="R20" s="14"/>
      <c r="S20" s="22">
        <v>54106000000</v>
      </c>
      <c r="T20" s="23"/>
      <c r="U20" s="23"/>
      <c r="V20" s="23"/>
      <c r="W20" s="23"/>
      <c r="X20" s="22"/>
      <c r="Y20" s="23"/>
    </row>
    <row r="21" spans="1:25" x14ac:dyDescent="0.2">
      <c r="A21" s="14"/>
      <c r="B21" s="14"/>
      <c r="C21" s="14"/>
      <c r="D21" s="14"/>
      <c r="E21" s="14"/>
      <c r="F21" s="14"/>
      <c r="G21" s="14"/>
      <c r="H21" s="14"/>
      <c r="I21" s="14"/>
      <c r="J21" s="14"/>
      <c r="K21" s="14"/>
      <c r="L21" s="14"/>
      <c r="M21" s="14"/>
      <c r="N21" s="14"/>
      <c r="O21" s="14"/>
      <c r="P21" s="14"/>
      <c r="Q21" s="14"/>
      <c r="R21" s="14"/>
      <c r="S21" s="14"/>
      <c r="T21" s="14"/>
      <c r="U21" s="14"/>
      <c r="V21" s="14"/>
      <c r="W21" s="14"/>
      <c r="X21" s="14"/>
      <c r="Y21" s="14"/>
    </row>
    <row r="22" spans="1:25" x14ac:dyDescent="0.2">
      <c r="A22" s="264"/>
      <c r="B22" s="262"/>
      <c r="C22" s="289"/>
      <c r="D22" s="289"/>
      <c r="E22" s="289"/>
      <c r="F22" s="289"/>
      <c r="G22" s="289"/>
      <c r="H22" s="289"/>
      <c r="I22" s="289"/>
      <c r="J22" s="289"/>
      <c r="K22" s="289"/>
      <c r="L22" s="264"/>
      <c r="M22" s="289"/>
      <c r="N22" s="264"/>
      <c r="O22" s="289"/>
      <c r="P22" s="289"/>
      <c r="Q22" s="289"/>
      <c r="R22" s="264"/>
      <c r="S22" s="289"/>
      <c r="T22" s="264"/>
      <c r="U22" s="264"/>
      <c r="V22" s="262"/>
      <c r="W22" s="264"/>
      <c r="X22" s="264"/>
      <c r="Y22" s="262"/>
    </row>
  </sheetData>
  <mergeCells count="3">
    <mergeCell ref="C5:I5"/>
    <mergeCell ref="K5:Q5"/>
    <mergeCell ref="A22:Y22"/>
  </mergeCells>
  <pageMargins left="0.45" right="0.45" top="0.5" bottom="0.5" header="0.3" footer="0.25"/>
  <pageSetup scale="95"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H89"/>
  <sheetViews>
    <sheetView topLeftCell="B28" zoomScale="80" zoomScaleNormal="80" workbookViewId="0">
      <selection activeCell="C10" sqref="C10"/>
    </sheetView>
  </sheetViews>
  <sheetFormatPr defaultColWidth="21.5" defaultRowHeight="11.25" x14ac:dyDescent="0.2"/>
  <cols>
    <col min="1" max="1" width="15.33203125" style="18" hidden="1" customWidth="1"/>
    <col min="2" max="2" width="30.6640625" style="18" customWidth="1"/>
    <col min="3" max="3" width="0.6640625" style="18" customWidth="1"/>
    <col min="4" max="4" width="11.6640625" style="18" customWidth="1"/>
    <col min="5" max="5" width="0.6640625" style="18" customWidth="1"/>
    <col min="6" max="6" width="11.6640625" style="18" customWidth="1"/>
    <col min="7" max="7" width="0.6640625" style="18" customWidth="1"/>
    <col min="8" max="8" width="11.6640625" style="18" customWidth="1"/>
    <col min="9" max="9" width="0.6640625" style="18" customWidth="1"/>
    <col min="10" max="10" width="11.6640625" style="18" customWidth="1"/>
    <col min="11" max="11" width="0.6640625" style="18" customWidth="1"/>
    <col min="12" max="12" width="11.6640625" style="18" customWidth="1"/>
    <col min="13" max="13" width="0.6640625" style="18" customWidth="1"/>
    <col min="14" max="14" width="11.6640625" style="18" customWidth="1"/>
    <col min="15" max="15" width="0.6640625" style="18" customWidth="1"/>
    <col min="16" max="16" width="11.1640625" style="18" customWidth="1"/>
    <col min="17" max="17" width="6.1640625" style="18" customWidth="1"/>
    <col min="18" max="18" width="11.1640625" style="18" customWidth="1"/>
    <col min="19" max="19" width="6.1640625" style="18" customWidth="1"/>
    <col min="20" max="20" width="11.1640625" style="18" customWidth="1"/>
    <col min="21" max="21" width="6.1640625" style="18" customWidth="1"/>
    <col min="22" max="22" width="10.1640625" style="18" customWidth="1"/>
    <col min="23" max="23" width="6.1640625" style="18" customWidth="1"/>
    <col min="24" max="24" width="10.1640625" style="18" customWidth="1"/>
    <col min="25" max="25" width="6.83203125" style="18" customWidth="1"/>
    <col min="26" max="26" width="10.1640625" style="18" customWidth="1"/>
    <col min="27" max="27" width="6.5" style="18" customWidth="1"/>
    <col min="28" max="16384" width="21.5" style="18"/>
  </cols>
  <sheetData>
    <row r="1" spans="1:27" ht="12" customHeight="1" x14ac:dyDescent="0.2">
      <c r="A1" s="14"/>
      <c r="B1" s="163" t="s">
        <v>21</v>
      </c>
      <c r="C1" s="14"/>
      <c r="D1" s="14"/>
      <c r="E1" s="14"/>
      <c r="F1" s="14"/>
      <c r="G1" s="14"/>
      <c r="H1" s="14"/>
      <c r="I1" s="14"/>
      <c r="J1" s="14"/>
      <c r="K1" s="14"/>
      <c r="L1" s="14"/>
      <c r="M1" s="14"/>
      <c r="N1" s="14"/>
      <c r="O1" s="14"/>
      <c r="P1" s="14"/>
      <c r="Q1" s="59"/>
      <c r="R1" s="14"/>
      <c r="S1" s="59"/>
      <c r="T1" s="14"/>
      <c r="U1" s="59"/>
      <c r="V1" s="44"/>
      <c r="W1" s="59"/>
      <c r="X1" s="44"/>
      <c r="Y1" s="59"/>
      <c r="Z1" s="44"/>
      <c r="AA1" s="59"/>
    </row>
    <row r="2" spans="1:27" ht="12" customHeight="1" x14ac:dyDescent="0.2">
      <c r="A2" s="14"/>
      <c r="B2" s="163" t="s">
        <v>177</v>
      </c>
      <c r="C2" s="14"/>
      <c r="D2" s="14"/>
      <c r="E2" s="14"/>
      <c r="F2" s="14"/>
      <c r="G2" s="14"/>
      <c r="H2" s="14"/>
      <c r="I2" s="14"/>
      <c r="J2" s="14"/>
      <c r="K2" s="14"/>
      <c r="L2" s="14"/>
      <c r="M2" s="14"/>
      <c r="N2" s="14"/>
      <c r="O2" s="14"/>
      <c r="P2" s="14"/>
      <c r="Q2" s="59"/>
      <c r="R2" s="14"/>
      <c r="S2" s="59"/>
      <c r="T2" s="14"/>
      <c r="U2" s="59"/>
      <c r="V2" s="44"/>
      <c r="W2" s="59"/>
      <c r="X2" s="44"/>
      <c r="Y2" s="59"/>
      <c r="Z2" s="44"/>
      <c r="AA2" s="59"/>
    </row>
    <row r="3" spans="1:27" s="13" customFormat="1" x14ac:dyDescent="0.2">
      <c r="A3" s="45"/>
      <c r="B3" s="45"/>
      <c r="C3" s="45"/>
      <c r="D3" s="290" t="s">
        <v>178</v>
      </c>
      <c r="E3" s="291"/>
      <c r="F3" s="291"/>
      <c r="G3" s="292"/>
      <c r="H3" s="293"/>
      <c r="I3" s="45"/>
      <c r="J3" s="290" t="s">
        <v>179</v>
      </c>
      <c r="K3" s="291"/>
      <c r="L3" s="291"/>
      <c r="M3" s="292"/>
      <c r="N3" s="293"/>
      <c r="O3" s="45"/>
      <c r="P3" s="290" t="s">
        <v>180</v>
      </c>
      <c r="Q3" s="291"/>
      <c r="R3" s="291"/>
      <c r="S3" s="291"/>
      <c r="T3" s="293"/>
      <c r="U3" s="130"/>
      <c r="V3" s="294" t="s">
        <v>4</v>
      </c>
      <c r="W3" s="292"/>
      <c r="X3" s="292"/>
      <c r="Y3" s="292"/>
      <c r="Z3" s="293"/>
    </row>
    <row r="4" spans="1:27" s="13" customFormat="1" ht="21.75" x14ac:dyDescent="0.2">
      <c r="A4" s="45"/>
      <c r="B4" s="110" t="s">
        <v>22</v>
      </c>
      <c r="C4" s="45"/>
      <c r="D4" s="112" t="s">
        <v>113</v>
      </c>
      <c r="E4" s="121" t="s">
        <v>114</v>
      </c>
      <c r="F4" s="112" t="s">
        <v>112</v>
      </c>
      <c r="G4" s="121" t="s">
        <v>114</v>
      </c>
      <c r="H4" s="112" t="s">
        <v>181</v>
      </c>
      <c r="I4" s="120" t="s">
        <v>114</v>
      </c>
      <c r="J4" s="112" t="s">
        <v>113</v>
      </c>
      <c r="K4" s="121" t="s">
        <v>114</v>
      </c>
      <c r="L4" s="112" t="s">
        <v>112</v>
      </c>
      <c r="M4" s="121" t="s">
        <v>114</v>
      </c>
      <c r="N4" s="112" t="s">
        <v>181</v>
      </c>
      <c r="O4" s="120" t="s">
        <v>114</v>
      </c>
      <c r="P4" s="112" t="s">
        <v>113</v>
      </c>
      <c r="Q4" s="127" t="s">
        <v>114</v>
      </c>
      <c r="R4" s="112" t="s">
        <v>112</v>
      </c>
      <c r="S4" s="127" t="s">
        <v>114</v>
      </c>
      <c r="T4" s="112" t="s">
        <v>181</v>
      </c>
      <c r="U4" s="129" t="s">
        <v>114</v>
      </c>
      <c r="V4" s="111" t="s">
        <v>113</v>
      </c>
      <c r="W4" s="128" t="s">
        <v>114</v>
      </c>
      <c r="X4" s="111" t="s">
        <v>112</v>
      </c>
      <c r="Y4" s="128" t="s">
        <v>114</v>
      </c>
      <c r="Z4" s="111" t="s">
        <v>181</v>
      </c>
      <c r="AA4" s="128" t="s">
        <v>114</v>
      </c>
    </row>
    <row r="5" spans="1:27" x14ac:dyDescent="0.2">
      <c r="A5" s="14"/>
      <c r="B5" s="18" t="s">
        <v>27</v>
      </c>
      <c r="C5" s="14"/>
      <c r="D5" s="14"/>
      <c r="E5" s="14"/>
      <c r="F5" s="14"/>
      <c r="G5" s="14"/>
      <c r="H5" s="14"/>
      <c r="I5" s="14"/>
      <c r="J5" s="14"/>
      <c r="K5" s="14"/>
      <c r="L5" s="14"/>
      <c r="M5" s="14"/>
      <c r="N5" s="14"/>
      <c r="O5" s="14"/>
      <c r="P5" s="14"/>
      <c r="Q5" s="59"/>
      <c r="R5" s="14"/>
      <c r="S5" s="59"/>
      <c r="T5" s="14"/>
      <c r="U5" s="59"/>
      <c r="V5" s="44"/>
      <c r="W5" s="59"/>
      <c r="X5" s="44"/>
      <c r="Y5" s="59"/>
      <c r="Z5" s="44"/>
      <c r="AA5" s="59"/>
    </row>
    <row r="6" spans="1:27" x14ac:dyDescent="0.2">
      <c r="A6" s="14"/>
      <c r="B6" s="19" t="s">
        <v>28</v>
      </c>
      <c r="C6" s="14"/>
      <c r="D6" s="44"/>
      <c r="E6" s="44"/>
      <c r="F6" s="44"/>
      <c r="G6" s="44"/>
      <c r="H6" s="44"/>
      <c r="I6" s="44"/>
      <c r="J6" s="44"/>
      <c r="K6" s="44"/>
      <c r="L6" s="44"/>
      <c r="M6" s="44"/>
      <c r="N6" s="44"/>
      <c r="O6" s="44"/>
      <c r="P6" s="44"/>
      <c r="Q6" s="59"/>
      <c r="R6" s="44"/>
      <c r="S6" s="59"/>
      <c r="T6" s="44"/>
      <c r="U6" s="59"/>
      <c r="V6" s="44"/>
      <c r="W6" s="59"/>
      <c r="X6" s="44"/>
      <c r="Y6" s="59"/>
      <c r="Z6" s="44"/>
      <c r="AA6" s="59"/>
    </row>
    <row r="7" spans="1:27" x14ac:dyDescent="0.2">
      <c r="A7" s="14"/>
      <c r="B7" s="21" t="s">
        <v>29</v>
      </c>
      <c r="C7" s="14"/>
      <c r="D7" s="22">
        <v>102000000</v>
      </c>
      <c r="E7" s="23"/>
      <c r="F7" s="22">
        <v>89000000</v>
      </c>
      <c r="G7" s="23"/>
      <c r="H7" s="22">
        <v>91000000</v>
      </c>
      <c r="I7" s="23"/>
      <c r="J7" s="22">
        <v>4141000000</v>
      </c>
      <c r="K7" s="23"/>
      <c r="L7" s="22">
        <v>4098000000</v>
      </c>
      <c r="M7" s="23"/>
      <c r="N7" s="22">
        <v>3983000000</v>
      </c>
      <c r="O7" s="23"/>
      <c r="P7" s="22">
        <v>1000000</v>
      </c>
      <c r="Q7" s="23"/>
      <c r="R7" s="22">
        <v>0</v>
      </c>
      <c r="S7" s="23"/>
      <c r="T7" s="22">
        <v>1000000</v>
      </c>
      <c r="U7" s="23"/>
      <c r="V7" s="22">
        <f t="shared" ref="V7:V24" si="0">P7+J7+D7</f>
        <v>4244000000</v>
      </c>
      <c r="W7" s="23"/>
      <c r="X7" s="22">
        <f t="shared" ref="X7:X24" si="1">R7+L7+F7</f>
        <v>4187000000</v>
      </c>
      <c r="Y7" s="23"/>
      <c r="Z7" s="22">
        <f t="shared" ref="Z7:Z24" si="2">T7+N7+H7</f>
        <v>4075000000</v>
      </c>
      <c r="AA7" s="23"/>
    </row>
    <row r="8" spans="1:27" x14ac:dyDescent="0.2">
      <c r="A8" s="14"/>
      <c r="B8" s="21" t="s">
        <v>31</v>
      </c>
      <c r="C8" s="14"/>
      <c r="D8" s="24">
        <v>0</v>
      </c>
      <c r="E8" s="44"/>
      <c r="F8" s="24">
        <v>0</v>
      </c>
      <c r="G8" s="44"/>
      <c r="H8" s="24">
        <v>0</v>
      </c>
      <c r="I8" s="44"/>
      <c r="J8" s="24">
        <v>1399000000</v>
      </c>
      <c r="K8" s="44"/>
      <c r="L8" s="24">
        <v>1370000000</v>
      </c>
      <c r="M8" s="44"/>
      <c r="N8" s="24">
        <v>1329000000</v>
      </c>
      <c r="O8" s="44"/>
      <c r="P8" s="24">
        <v>5000000</v>
      </c>
      <c r="Q8" s="14"/>
      <c r="R8" s="24">
        <v>5000000</v>
      </c>
      <c r="S8" s="14"/>
      <c r="T8" s="24">
        <v>6000000</v>
      </c>
      <c r="U8" s="14"/>
      <c r="V8" s="24">
        <f>P8+J8+D8</f>
        <v>1404000000</v>
      </c>
      <c r="W8" s="14"/>
      <c r="X8" s="24">
        <f>R8+L8+F8</f>
        <v>1375000000</v>
      </c>
      <c r="Y8" s="14"/>
      <c r="Z8" s="24">
        <f>T8+N8+H8</f>
        <v>1335000000</v>
      </c>
      <c r="AA8" s="14"/>
    </row>
    <row r="9" spans="1:27" x14ac:dyDescent="0.2">
      <c r="A9" s="14"/>
      <c r="B9" s="21" t="s">
        <v>30</v>
      </c>
      <c r="C9" s="14"/>
      <c r="D9" s="24">
        <v>0</v>
      </c>
      <c r="E9" s="44"/>
      <c r="F9" s="24">
        <v>0</v>
      </c>
      <c r="G9" s="44"/>
      <c r="H9" s="24">
        <v>0</v>
      </c>
      <c r="I9" s="44"/>
      <c r="J9" s="24">
        <v>1024000000</v>
      </c>
      <c r="K9" s="44"/>
      <c r="L9" s="24">
        <v>976000000</v>
      </c>
      <c r="M9" s="44"/>
      <c r="N9" s="24">
        <v>966000000</v>
      </c>
      <c r="O9" s="44"/>
      <c r="P9" s="24">
        <v>2000000</v>
      </c>
      <c r="Q9" s="14"/>
      <c r="R9" s="24">
        <v>2000000</v>
      </c>
      <c r="S9" s="14"/>
      <c r="T9" s="24">
        <v>2000000</v>
      </c>
      <c r="U9" s="14"/>
      <c r="V9" s="24">
        <f t="shared" si="0"/>
        <v>1026000000</v>
      </c>
      <c r="W9" s="14"/>
      <c r="X9" s="24">
        <f t="shared" si="1"/>
        <v>978000000</v>
      </c>
      <c r="Y9" s="14"/>
      <c r="Z9" s="24">
        <f t="shared" si="2"/>
        <v>968000000</v>
      </c>
      <c r="AA9" s="14"/>
    </row>
    <row r="10" spans="1:27" x14ac:dyDescent="0.2">
      <c r="A10" s="14"/>
      <c r="B10" s="21" t="s">
        <v>32</v>
      </c>
      <c r="C10" s="14"/>
      <c r="D10" s="26">
        <v>6000000</v>
      </c>
      <c r="E10" s="44"/>
      <c r="F10" s="26">
        <v>9000000</v>
      </c>
      <c r="G10" s="44"/>
      <c r="H10" s="26">
        <v>9000000</v>
      </c>
      <c r="I10" s="44"/>
      <c r="J10" s="26">
        <v>541000000</v>
      </c>
      <c r="K10" s="44"/>
      <c r="L10" s="26">
        <v>546000000</v>
      </c>
      <c r="M10" s="44"/>
      <c r="N10" s="26">
        <v>555000000</v>
      </c>
      <c r="O10" s="44"/>
      <c r="P10" s="26">
        <v>0</v>
      </c>
      <c r="Q10" s="14"/>
      <c r="R10" s="26">
        <v>0</v>
      </c>
      <c r="S10" s="14"/>
      <c r="T10" s="26">
        <v>0</v>
      </c>
      <c r="U10" s="14"/>
      <c r="V10" s="26">
        <f t="shared" si="0"/>
        <v>547000000</v>
      </c>
      <c r="W10" s="14"/>
      <c r="X10" s="26">
        <f t="shared" si="1"/>
        <v>555000000</v>
      </c>
      <c r="Y10" s="14"/>
      <c r="Z10" s="26">
        <f t="shared" si="2"/>
        <v>564000000</v>
      </c>
      <c r="AA10" s="14"/>
    </row>
    <row r="11" spans="1:27" ht="22.5" x14ac:dyDescent="0.2">
      <c r="A11" s="14"/>
      <c r="B11" s="29" t="s">
        <v>33</v>
      </c>
      <c r="C11" s="14"/>
      <c r="D11" s="24">
        <f>D10+D8+D9+D7</f>
        <v>108000000</v>
      </c>
      <c r="E11" s="44"/>
      <c r="F11" s="24">
        <f>F10+F8+F9+F7</f>
        <v>98000000</v>
      </c>
      <c r="G11" s="44"/>
      <c r="H11" s="24">
        <f>H10+H8+H9+H7</f>
        <v>100000000</v>
      </c>
      <c r="I11" s="44"/>
      <c r="J11" s="24">
        <f>J10+J8+J9+J7</f>
        <v>7105000000</v>
      </c>
      <c r="K11" s="44"/>
      <c r="L11" s="24">
        <f>L10+L8+L9+L7</f>
        <v>6990000000</v>
      </c>
      <c r="M11" s="44"/>
      <c r="N11" s="24">
        <f>N10+N8+N9+N7</f>
        <v>6833000000</v>
      </c>
      <c r="O11" s="44"/>
      <c r="P11" s="24">
        <f>P10+P8+P9+P7</f>
        <v>8000000</v>
      </c>
      <c r="Q11" s="14"/>
      <c r="R11" s="24">
        <f>R10+R8+R9+R7</f>
        <v>7000000</v>
      </c>
      <c r="S11" s="14"/>
      <c r="T11" s="24">
        <f>T10+T8+T9+T7</f>
        <v>9000000</v>
      </c>
      <c r="U11" s="14"/>
      <c r="V11" s="24">
        <f t="shared" si="0"/>
        <v>7221000000</v>
      </c>
      <c r="W11" s="14"/>
      <c r="X11" s="24">
        <f t="shared" si="1"/>
        <v>7095000000</v>
      </c>
      <c r="Y11" s="14"/>
      <c r="Z11" s="24">
        <f t="shared" si="2"/>
        <v>6942000000</v>
      </c>
      <c r="AA11" s="14"/>
    </row>
    <row r="12" spans="1:27" x14ac:dyDescent="0.2">
      <c r="A12" s="14"/>
      <c r="B12" s="19" t="s">
        <v>182</v>
      </c>
      <c r="C12" s="14"/>
      <c r="D12" s="24">
        <v>3232000000</v>
      </c>
      <c r="E12" s="44"/>
      <c r="F12" s="24">
        <v>3263000000</v>
      </c>
      <c r="G12" s="44"/>
      <c r="H12" s="24">
        <v>3321000000</v>
      </c>
      <c r="I12" s="44"/>
      <c r="J12" s="24">
        <v>69000000</v>
      </c>
      <c r="K12" s="44"/>
      <c r="L12" s="24">
        <v>70000000</v>
      </c>
      <c r="M12" s="44"/>
      <c r="N12" s="24">
        <v>74000000</v>
      </c>
      <c r="O12" s="44"/>
      <c r="P12" s="24">
        <v>0</v>
      </c>
      <c r="Q12" s="14"/>
      <c r="R12" s="24">
        <v>22000000</v>
      </c>
      <c r="S12" s="14"/>
      <c r="T12" s="24">
        <v>48000000</v>
      </c>
      <c r="U12" s="14"/>
      <c r="V12" s="24">
        <f t="shared" si="0"/>
        <v>3301000000</v>
      </c>
      <c r="W12" s="14"/>
      <c r="X12" s="24">
        <f t="shared" si="1"/>
        <v>3355000000</v>
      </c>
      <c r="Y12" s="14"/>
      <c r="Z12" s="24">
        <f t="shared" si="2"/>
        <v>3443000000</v>
      </c>
      <c r="AA12" s="14"/>
    </row>
    <row r="13" spans="1:27" x14ac:dyDescent="0.2">
      <c r="A13" s="14"/>
      <c r="B13" s="19" t="s">
        <v>150</v>
      </c>
      <c r="C13" s="14"/>
      <c r="D13" s="24">
        <v>60000000</v>
      </c>
      <c r="E13" s="44"/>
      <c r="F13" s="24">
        <v>97000000</v>
      </c>
      <c r="G13" s="44"/>
      <c r="H13" s="24">
        <v>111000000</v>
      </c>
      <c r="I13" s="44"/>
      <c r="J13" s="24">
        <v>0</v>
      </c>
      <c r="K13" s="44"/>
      <c r="L13" s="24">
        <v>0</v>
      </c>
      <c r="M13" s="44"/>
      <c r="N13" s="24">
        <v>0</v>
      </c>
      <c r="O13" s="44"/>
      <c r="P13" s="24">
        <v>0</v>
      </c>
      <c r="Q13" s="14"/>
      <c r="R13" s="24">
        <v>1000000</v>
      </c>
      <c r="S13" s="14"/>
      <c r="T13" s="24">
        <v>4000000</v>
      </c>
      <c r="U13" s="14"/>
      <c r="V13" s="24">
        <f t="shared" si="0"/>
        <v>60000000</v>
      </c>
      <c r="W13" s="14"/>
      <c r="X13" s="24">
        <f t="shared" si="1"/>
        <v>98000000</v>
      </c>
      <c r="Y13" s="14"/>
      <c r="Z13" s="24">
        <f t="shared" si="2"/>
        <v>115000000</v>
      </c>
      <c r="AA13" s="14"/>
    </row>
    <row r="14" spans="1:27" ht="22.5" x14ac:dyDescent="0.2">
      <c r="A14" s="14"/>
      <c r="B14" s="19" t="s">
        <v>49</v>
      </c>
      <c r="C14" s="14"/>
      <c r="D14" s="24">
        <v>-81000000</v>
      </c>
      <c r="E14" s="44"/>
      <c r="F14" s="24">
        <v>-13000000</v>
      </c>
      <c r="G14" s="44"/>
      <c r="H14" s="24">
        <v>-23000000</v>
      </c>
      <c r="I14" s="44"/>
      <c r="J14" s="24">
        <v>663000000</v>
      </c>
      <c r="K14" s="44"/>
      <c r="L14" s="24">
        <v>722000000</v>
      </c>
      <c r="M14" s="44"/>
      <c r="N14" s="24">
        <v>643000000</v>
      </c>
      <c r="O14" s="44"/>
      <c r="P14" s="24">
        <v>119000000</v>
      </c>
      <c r="Q14" s="14"/>
      <c r="R14" s="24">
        <v>59000000</v>
      </c>
      <c r="S14" s="14"/>
      <c r="T14" s="24">
        <v>-50000000</v>
      </c>
      <c r="U14" s="14"/>
      <c r="V14" s="24">
        <f t="shared" si="0"/>
        <v>701000000</v>
      </c>
      <c r="W14" s="14"/>
      <c r="X14" s="24">
        <f t="shared" si="1"/>
        <v>768000000</v>
      </c>
      <c r="Y14" s="14"/>
      <c r="Z14" s="24">
        <f t="shared" si="2"/>
        <v>570000000</v>
      </c>
      <c r="AA14" s="14"/>
    </row>
    <row r="15" spans="1:27" x14ac:dyDescent="0.2">
      <c r="A15" s="14"/>
      <c r="B15" s="19" t="s">
        <v>35</v>
      </c>
      <c r="C15" s="14"/>
      <c r="D15" s="24">
        <v>192000000</v>
      </c>
      <c r="E15" s="44"/>
      <c r="F15" s="24">
        <v>152000000</v>
      </c>
      <c r="G15" s="44"/>
      <c r="H15" s="24">
        <v>157000000</v>
      </c>
      <c r="I15" s="44"/>
      <c r="J15" s="24">
        <v>-26000000</v>
      </c>
      <c r="K15" s="44"/>
      <c r="L15" s="24">
        <v>10000000</v>
      </c>
      <c r="M15" s="44"/>
      <c r="N15" s="24">
        <v>11000000</v>
      </c>
      <c r="O15" s="44"/>
      <c r="P15" s="24">
        <v>0</v>
      </c>
      <c r="Q15" s="14"/>
      <c r="R15" s="24">
        <v>0</v>
      </c>
      <c r="S15" s="14"/>
      <c r="T15" s="24">
        <v>5000000</v>
      </c>
      <c r="U15" s="14"/>
      <c r="V15" s="24">
        <f t="shared" si="0"/>
        <v>166000000</v>
      </c>
      <c r="W15" s="14"/>
      <c r="X15" s="24">
        <f t="shared" si="1"/>
        <v>162000000</v>
      </c>
      <c r="Y15" s="14"/>
      <c r="Z15" s="24">
        <f t="shared" si="2"/>
        <v>173000000</v>
      </c>
      <c r="AA15" s="14"/>
    </row>
    <row r="16" spans="1:27" x14ac:dyDescent="0.2">
      <c r="A16" s="14"/>
      <c r="B16" s="19" t="s">
        <v>36</v>
      </c>
      <c r="C16" s="14"/>
      <c r="D16" s="24">
        <v>-3000000</v>
      </c>
      <c r="E16" s="44"/>
      <c r="F16" s="24">
        <v>-1000000</v>
      </c>
      <c r="G16" s="44"/>
      <c r="H16" s="24">
        <v>1000000</v>
      </c>
      <c r="I16" s="44"/>
      <c r="J16" s="24">
        <v>226000000</v>
      </c>
      <c r="K16" s="44"/>
      <c r="L16" s="24">
        <v>222000000</v>
      </c>
      <c r="M16" s="44"/>
      <c r="N16" s="24">
        <v>168000000</v>
      </c>
      <c r="O16" s="44"/>
      <c r="P16" s="24">
        <v>-4000000</v>
      </c>
      <c r="Q16" s="14"/>
      <c r="R16" s="24">
        <v>-1000000</v>
      </c>
      <c r="S16" s="14"/>
      <c r="T16" s="24">
        <v>0</v>
      </c>
      <c r="U16" s="14"/>
      <c r="V16" s="24">
        <f t="shared" si="0"/>
        <v>219000000</v>
      </c>
      <c r="W16" s="14"/>
      <c r="X16" s="24">
        <f t="shared" si="1"/>
        <v>220000000</v>
      </c>
      <c r="Y16" s="14"/>
      <c r="Z16" s="24">
        <f t="shared" si="2"/>
        <v>169000000</v>
      </c>
      <c r="AA16" s="14"/>
    </row>
    <row r="17" spans="1:34" x14ac:dyDescent="0.2">
      <c r="A17" s="14"/>
      <c r="B17" s="19" t="s">
        <v>183</v>
      </c>
      <c r="C17" s="14"/>
      <c r="D17" s="26">
        <v>-84000000</v>
      </c>
      <c r="E17" s="44"/>
      <c r="F17" s="26">
        <v>-10000000</v>
      </c>
      <c r="G17" s="44"/>
      <c r="H17" s="26">
        <v>-11000000</v>
      </c>
      <c r="I17" s="44"/>
      <c r="J17" s="26">
        <v>262000000</v>
      </c>
      <c r="K17" s="44"/>
      <c r="L17" s="26">
        <v>163000000</v>
      </c>
      <c r="M17" s="44"/>
      <c r="N17" s="26">
        <v>153000000</v>
      </c>
      <c r="O17" s="44"/>
      <c r="P17" s="26">
        <v>168000000</v>
      </c>
      <c r="Q17" s="74" t="s">
        <v>184</v>
      </c>
      <c r="R17" s="26">
        <v>166000000</v>
      </c>
      <c r="S17" s="74" t="s">
        <v>184</v>
      </c>
      <c r="T17" s="26">
        <v>1083000000</v>
      </c>
      <c r="U17" s="74" t="s">
        <v>184</v>
      </c>
      <c r="V17" s="26">
        <f t="shared" si="0"/>
        <v>346000000</v>
      </c>
      <c r="W17" s="74" t="s">
        <v>184</v>
      </c>
      <c r="X17" s="26">
        <f t="shared" si="1"/>
        <v>319000000</v>
      </c>
      <c r="Y17" s="74" t="s">
        <v>184</v>
      </c>
      <c r="Z17" s="26">
        <f t="shared" si="2"/>
        <v>1225000000</v>
      </c>
      <c r="AA17" s="74" t="s">
        <v>184</v>
      </c>
    </row>
    <row r="18" spans="1:34" ht="22.5" x14ac:dyDescent="0.2">
      <c r="A18" s="14"/>
      <c r="B18" s="21" t="s">
        <v>185</v>
      </c>
      <c r="C18" s="14"/>
      <c r="D18" s="24">
        <f>D11+D12+D13+D14+D15+D16+D17</f>
        <v>3424000000</v>
      </c>
      <c r="E18" s="44"/>
      <c r="F18" s="24">
        <f>F11+F12+F13+F14+F15+F16+F17</f>
        <v>3586000000</v>
      </c>
      <c r="G18" s="44"/>
      <c r="H18" s="24">
        <f>H11+H12+H13+H14+H15+H16+H17</f>
        <v>3656000000</v>
      </c>
      <c r="I18" s="44"/>
      <c r="J18" s="24">
        <f>J11+J12+J13+J14+J15+J16+J17</f>
        <v>8299000000</v>
      </c>
      <c r="K18" s="44"/>
      <c r="L18" s="24">
        <f>L11+L12+L13+L14+L15+L16+L17</f>
        <v>8177000000</v>
      </c>
      <c r="M18" s="44"/>
      <c r="N18" s="24">
        <f>N11+N12+N13+N14+N15+N16+N17</f>
        <v>7882000000</v>
      </c>
      <c r="O18" s="44"/>
      <c r="P18" s="24">
        <f>P11+P12+P13+P14+P15+P16+P17</f>
        <v>291000000</v>
      </c>
      <c r="Q18" s="74" t="s">
        <v>186</v>
      </c>
      <c r="R18" s="24">
        <f>R11+R12+R13+R14+R15+R16+R17</f>
        <v>254000000</v>
      </c>
      <c r="S18" s="74" t="s">
        <v>186</v>
      </c>
      <c r="T18" s="24">
        <f>T11+T12+T13+T14+T15+T16+T17</f>
        <v>1099000000</v>
      </c>
      <c r="U18" s="74" t="s">
        <v>186</v>
      </c>
      <c r="V18" s="24">
        <f t="shared" si="0"/>
        <v>12014000000</v>
      </c>
      <c r="W18" s="74" t="s">
        <v>186</v>
      </c>
      <c r="X18" s="24">
        <f t="shared" si="1"/>
        <v>12017000000</v>
      </c>
      <c r="Y18" s="74" t="s">
        <v>186</v>
      </c>
      <c r="Z18" s="24">
        <f t="shared" si="2"/>
        <v>12637000000</v>
      </c>
      <c r="AA18" s="74" t="s">
        <v>186</v>
      </c>
    </row>
    <row r="19" spans="1:34" x14ac:dyDescent="0.2">
      <c r="A19" s="14"/>
      <c r="B19" s="18" t="s">
        <v>187</v>
      </c>
      <c r="C19" s="14"/>
      <c r="D19" s="26">
        <v>0</v>
      </c>
      <c r="E19" s="44"/>
      <c r="F19" s="26">
        <v>1000000</v>
      </c>
      <c r="G19" s="44"/>
      <c r="H19" s="26">
        <v>1000000</v>
      </c>
      <c r="I19" s="44"/>
      <c r="J19" s="26">
        <v>0</v>
      </c>
      <c r="K19" s="44"/>
      <c r="L19" s="26">
        <v>0</v>
      </c>
      <c r="M19" s="44"/>
      <c r="N19" s="26">
        <v>0</v>
      </c>
      <c r="O19" s="44"/>
      <c r="P19" s="26">
        <v>75000000</v>
      </c>
      <c r="Q19" s="14"/>
      <c r="R19" s="26">
        <v>82000000</v>
      </c>
      <c r="S19" s="14"/>
      <c r="T19" s="26">
        <v>90000000</v>
      </c>
      <c r="U19" s="14"/>
      <c r="V19" s="26">
        <f t="shared" si="0"/>
        <v>75000000</v>
      </c>
      <c r="W19" s="14"/>
      <c r="X19" s="26">
        <f t="shared" si="1"/>
        <v>83000000</v>
      </c>
      <c r="Y19" s="14"/>
      <c r="Z19" s="26">
        <f t="shared" si="2"/>
        <v>91000000</v>
      </c>
      <c r="AA19" s="14"/>
    </row>
    <row r="20" spans="1:34" ht="22.5" x14ac:dyDescent="0.2">
      <c r="A20" s="14"/>
      <c r="B20" s="21" t="s">
        <v>161</v>
      </c>
      <c r="C20" s="14"/>
      <c r="D20" s="24">
        <f>D18+D19</f>
        <v>3424000000</v>
      </c>
      <c r="E20" s="44"/>
      <c r="F20" s="24">
        <f>F18+F19</f>
        <v>3587000000</v>
      </c>
      <c r="G20" s="44"/>
      <c r="H20" s="24">
        <f>H18+H19</f>
        <v>3657000000</v>
      </c>
      <c r="I20" s="44"/>
      <c r="J20" s="24">
        <f>J18+J19</f>
        <v>8299000000</v>
      </c>
      <c r="K20" s="44"/>
      <c r="L20" s="24">
        <f>L18+L19</f>
        <v>8177000000</v>
      </c>
      <c r="M20" s="44"/>
      <c r="N20" s="24">
        <f>N18+N19</f>
        <v>7882000000</v>
      </c>
      <c r="O20" s="44"/>
      <c r="P20" s="24">
        <f>P18+P19</f>
        <v>366000000</v>
      </c>
      <c r="Q20" s="74" t="s">
        <v>186</v>
      </c>
      <c r="R20" s="24">
        <f>R18+R19</f>
        <v>336000000</v>
      </c>
      <c r="S20" s="74" t="s">
        <v>186</v>
      </c>
      <c r="T20" s="24">
        <f>T18+T19</f>
        <v>1189000000</v>
      </c>
      <c r="U20" s="74" t="s">
        <v>186</v>
      </c>
      <c r="V20" s="24">
        <f t="shared" si="0"/>
        <v>12089000000</v>
      </c>
      <c r="W20" s="74" t="s">
        <v>186</v>
      </c>
      <c r="X20" s="24">
        <f t="shared" si="1"/>
        <v>12100000000</v>
      </c>
      <c r="Y20" s="74" t="s">
        <v>186</v>
      </c>
      <c r="Z20" s="24">
        <f t="shared" si="2"/>
        <v>12728000000</v>
      </c>
      <c r="AA20" s="74" t="s">
        <v>186</v>
      </c>
    </row>
    <row r="21" spans="1:34" x14ac:dyDescent="0.2">
      <c r="A21" s="14"/>
      <c r="B21" s="18" t="s">
        <v>170</v>
      </c>
      <c r="C21" s="14"/>
      <c r="D21" s="26">
        <v>327000000</v>
      </c>
      <c r="E21" s="44"/>
      <c r="F21" s="26">
        <v>319000000</v>
      </c>
      <c r="G21" s="44"/>
      <c r="H21" s="26">
        <v>274000000</v>
      </c>
      <c r="I21" s="44"/>
      <c r="J21" s="26">
        <v>2797000000</v>
      </c>
      <c r="K21" s="44"/>
      <c r="L21" s="26">
        <v>2622000000</v>
      </c>
      <c r="M21" s="44"/>
      <c r="N21" s="26">
        <v>2468000000</v>
      </c>
      <c r="O21" s="44"/>
      <c r="P21" s="26">
        <v>14000000</v>
      </c>
      <c r="Q21" s="14"/>
      <c r="R21" s="26">
        <v>85000000</v>
      </c>
      <c r="S21" s="14"/>
      <c r="T21" s="26">
        <v>138000000</v>
      </c>
      <c r="U21" s="14"/>
      <c r="V21" s="26">
        <f t="shared" si="0"/>
        <v>3138000000</v>
      </c>
      <c r="W21" s="14"/>
      <c r="X21" s="26">
        <f t="shared" si="1"/>
        <v>3026000000</v>
      </c>
      <c r="Y21" s="14"/>
      <c r="Z21" s="26">
        <f t="shared" si="2"/>
        <v>2880000000</v>
      </c>
      <c r="AA21" s="14"/>
    </row>
    <row r="22" spans="1:34" x14ac:dyDescent="0.2">
      <c r="A22" s="14"/>
      <c r="B22" s="29" t="s">
        <v>162</v>
      </c>
      <c r="C22" s="14"/>
      <c r="D22" s="24">
        <f>D20+D21</f>
        <v>3751000000</v>
      </c>
      <c r="E22" s="44"/>
      <c r="F22" s="24">
        <f>F20+F21</f>
        <v>3906000000</v>
      </c>
      <c r="G22" s="44"/>
      <c r="H22" s="24">
        <f>H20+H21</f>
        <v>3931000000</v>
      </c>
      <c r="I22" s="44"/>
      <c r="J22" s="24">
        <f>J20+J21</f>
        <v>11096000000</v>
      </c>
      <c r="K22" s="44"/>
      <c r="L22" s="24">
        <f>L20+L21</f>
        <v>10799000000</v>
      </c>
      <c r="M22" s="44"/>
      <c r="N22" s="24">
        <f>N20+N21</f>
        <v>10350000000</v>
      </c>
      <c r="O22" s="44"/>
      <c r="P22" s="24">
        <f>P20+P21</f>
        <v>380000000</v>
      </c>
      <c r="Q22" s="74" t="s">
        <v>184</v>
      </c>
      <c r="R22" s="24">
        <f>R20+R21</f>
        <v>421000000</v>
      </c>
      <c r="S22" s="74" t="s">
        <v>184</v>
      </c>
      <c r="T22" s="24">
        <f>T20+T21</f>
        <v>1327000000</v>
      </c>
      <c r="U22" s="74" t="s">
        <v>184</v>
      </c>
      <c r="V22" s="24">
        <f t="shared" si="0"/>
        <v>15227000000</v>
      </c>
      <c r="W22" s="74" t="s">
        <v>184</v>
      </c>
      <c r="X22" s="24">
        <f t="shared" si="1"/>
        <v>15126000000</v>
      </c>
      <c r="Y22" s="74" t="s">
        <v>184</v>
      </c>
      <c r="Z22" s="24">
        <f t="shared" si="2"/>
        <v>15608000000</v>
      </c>
      <c r="AA22" s="74" t="s">
        <v>184</v>
      </c>
    </row>
    <row r="23" spans="1:34" x14ac:dyDescent="0.2">
      <c r="A23" s="14"/>
      <c r="B23" s="18" t="s">
        <v>188</v>
      </c>
      <c r="C23" s="14"/>
      <c r="D23" s="24">
        <v>6000000</v>
      </c>
      <c r="E23" s="44"/>
      <c r="F23" s="24">
        <v>-1000000</v>
      </c>
      <c r="G23" s="44"/>
      <c r="H23" s="24">
        <v>0</v>
      </c>
      <c r="I23" s="44"/>
      <c r="J23" s="24">
        <v>8000000</v>
      </c>
      <c r="K23" s="44"/>
      <c r="L23" s="24">
        <v>28000000</v>
      </c>
      <c r="M23" s="44"/>
      <c r="N23" s="24">
        <v>-21000000</v>
      </c>
      <c r="O23" s="44"/>
      <c r="P23" s="24">
        <v>-25000000</v>
      </c>
      <c r="Q23" s="14"/>
      <c r="R23" s="24">
        <v>133000000</v>
      </c>
      <c r="S23" s="14"/>
      <c r="T23" s="24">
        <v>-27000000</v>
      </c>
      <c r="U23" s="14"/>
      <c r="V23" s="24">
        <f t="shared" si="0"/>
        <v>-11000000</v>
      </c>
      <c r="W23" s="14"/>
      <c r="X23" s="24">
        <f t="shared" si="1"/>
        <v>160000000</v>
      </c>
      <c r="Y23" s="14"/>
      <c r="Z23" s="24">
        <f t="shared" si="2"/>
        <v>-48000000</v>
      </c>
      <c r="AA23" s="14"/>
      <c r="AB23" s="14"/>
      <c r="AC23" s="14"/>
      <c r="AD23" s="14"/>
      <c r="AE23" s="14"/>
      <c r="AF23" s="14"/>
      <c r="AG23" s="14"/>
      <c r="AH23" s="14"/>
    </row>
    <row r="24" spans="1:34" ht="22.5" x14ac:dyDescent="0.2">
      <c r="A24" s="14"/>
      <c r="B24" s="18" t="s">
        <v>307</v>
      </c>
      <c r="C24" s="14"/>
      <c r="D24" s="24">
        <v>2696000000</v>
      </c>
      <c r="E24" s="44"/>
      <c r="F24" s="24">
        <v>2762000000</v>
      </c>
      <c r="G24" s="44"/>
      <c r="H24" s="24">
        <v>2921000000</v>
      </c>
      <c r="I24" s="44"/>
      <c r="J24" s="24">
        <v>7187000000</v>
      </c>
      <c r="K24" s="44"/>
      <c r="L24" s="24">
        <v>7340000000</v>
      </c>
      <c r="M24" s="44"/>
      <c r="N24" s="24">
        <v>8066000000</v>
      </c>
      <c r="O24" s="44"/>
      <c r="P24" s="24">
        <v>394000000</v>
      </c>
      <c r="Q24" s="14"/>
      <c r="R24" s="24">
        <v>432000000</v>
      </c>
      <c r="S24" s="14"/>
      <c r="T24" s="24">
        <v>892000000</v>
      </c>
      <c r="U24" s="14"/>
      <c r="V24" s="24">
        <f t="shared" si="0"/>
        <v>10277000000</v>
      </c>
      <c r="W24" s="14"/>
      <c r="X24" s="24">
        <f t="shared" si="1"/>
        <v>10534000000</v>
      </c>
      <c r="Y24" s="14"/>
      <c r="Z24" s="24">
        <f t="shared" si="2"/>
        <v>11879000000</v>
      </c>
      <c r="AA24" s="14"/>
    </row>
    <row r="25" spans="1:34" ht="22.5" x14ac:dyDescent="0.2">
      <c r="A25" s="14"/>
      <c r="B25" s="21" t="s">
        <v>41</v>
      </c>
      <c r="C25" s="14"/>
      <c r="D25" s="26">
        <v>82000000</v>
      </c>
      <c r="E25" s="44"/>
      <c r="F25" s="26">
        <v>97000000</v>
      </c>
      <c r="G25" s="44"/>
      <c r="H25" s="26">
        <v>118000000</v>
      </c>
      <c r="I25" s="44"/>
      <c r="J25" s="26">
        <v>155000000</v>
      </c>
      <c r="K25" s="44"/>
      <c r="L25" s="26">
        <v>162000000</v>
      </c>
      <c r="M25" s="44"/>
      <c r="N25" s="26">
        <v>175000000</v>
      </c>
      <c r="O25" s="44"/>
      <c r="P25" s="26">
        <v>0</v>
      </c>
      <c r="Q25" s="14"/>
      <c r="R25" s="26">
        <v>2000000</v>
      </c>
      <c r="S25" s="14"/>
      <c r="T25" s="26">
        <v>5000000</v>
      </c>
      <c r="U25" s="14"/>
      <c r="V25" s="26">
        <v>237000000</v>
      </c>
      <c r="W25" s="14"/>
      <c r="X25" s="26">
        <v>261000000</v>
      </c>
      <c r="Y25" s="14"/>
      <c r="Z25" s="26">
        <v>298000000</v>
      </c>
      <c r="AA25" s="14"/>
    </row>
    <row r="26" spans="1:34" x14ac:dyDescent="0.2">
      <c r="A26" s="14"/>
      <c r="B26" s="21" t="s">
        <v>43</v>
      </c>
      <c r="C26" s="14"/>
      <c r="D26" s="26">
        <f>D24+D25</f>
        <v>2778000000</v>
      </c>
      <c r="E26" s="44"/>
      <c r="F26" s="26">
        <f>F24+F25</f>
        <v>2859000000</v>
      </c>
      <c r="G26" s="44"/>
      <c r="H26" s="26">
        <f>H24+H25</f>
        <v>3039000000</v>
      </c>
      <c r="I26" s="44"/>
      <c r="J26" s="26">
        <f>J24+J25</f>
        <v>7342000000</v>
      </c>
      <c r="K26" s="44"/>
      <c r="L26" s="26">
        <f>L24+L25</f>
        <v>7502000000</v>
      </c>
      <c r="M26" s="44"/>
      <c r="N26" s="26">
        <f>N24+N25</f>
        <v>8241000000</v>
      </c>
      <c r="O26" s="44"/>
      <c r="P26" s="26">
        <f>P24+P25</f>
        <v>394000000</v>
      </c>
      <c r="Q26" s="14"/>
      <c r="R26" s="26">
        <f>R24+R25</f>
        <v>434000000</v>
      </c>
      <c r="S26" s="14"/>
      <c r="T26" s="26">
        <f>T24+T25</f>
        <v>897000000</v>
      </c>
      <c r="U26" s="14"/>
      <c r="V26" s="26">
        <f>D26+J26+P26</f>
        <v>10514000000</v>
      </c>
      <c r="W26" s="14"/>
      <c r="X26" s="26">
        <f>F26+L26+R26</f>
        <v>10795000000</v>
      </c>
      <c r="Y26" s="14"/>
      <c r="Z26" s="26">
        <f>H26+N26+T26</f>
        <v>12177000000</v>
      </c>
      <c r="AA26" s="14"/>
    </row>
    <row r="27" spans="1:34" ht="21.75" customHeight="1" x14ac:dyDescent="0.2">
      <c r="A27" s="14"/>
      <c r="B27" s="18" t="s">
        <v>189</v>
      </c>
      <c r="C27" s="14"/>
      <c r="D27" s="22">
        <f>D22-D23-D26</f>
        <v>967000000</v>
      </c>
      <c r="E27" s="23"/>
      <c r="F27" s="57">
        <f>F22-F23-F26</f>
        <v>1048000000</v>
      </c>
      <c r="G27" s="23"/>
      <c r="H27" s="57">
        <f>H22-H23-H26</f>
        <v>892000000</v>
      </c>
      <c r="I27" s="23"/>
      <c r="J27" s="57">
        <f>J22-J23-J26</f>
        <v>3746000000</v>
      </c>
      <c r="K27" s="23"/>
      <c r="L27" s="57">
        <f>L22-L23-L26</f>
        <v>3269000000</v>
      </c>
      <c r="M27" s="23"/>
      <c r="N27" s="57">
        <f>N22-N23-N26</f>
        <v>2130000000</v>
      </c>
      <c r="O27" s="23"/>
      <c r="P27" s="57">
        <f>P22-P23-P26</f>
        <v>11000000</v>
      </c>
      <c r="Q27" s="74" t="s">
        <v>186</v>
      </c>
      <c r="R27" s="57">
        <f>R22-R23-R26</f>
        <v>-146000000</v>
      </c>
      <c r="S27" s="74" t="s">
        <v>186</v>
      </c>
      <c r="T27" s="57">
        <f>T22-T23-T26</f>
        <v>457000000</v>
      </c>
      <c r="U27" s="74" t="s">
        <v>186</v>
      </c>
      <c r="V27" s="57">
        <f>D27+J27+P27</f>
        <v>4724000000</v>
      </c>
      <c r="W27" s="74" t="s">
        <v>186</v>
      </c>
      <c r="X27" s="57">
        <f>F27+L27+R27</f>
        <v>4171000000</v>
      </c>
      <c r="Y27" s="74" t="s">
        <v>186</v>
      </c>
      <c r="Z27" s="57">
        <f>H27+N27+T27</f>
        <v>3479000000</v>
      </c>
      <c r="AA27" s="74" t="s">
        <v>186</v>
      </c>
    </row>
    <row r="28" spans="1:34" ht="33.75" customHeight="1" x14ac:dyDescent="0.2">
      <c r="A28" s="14"/>
      <c r="B28" s="18" t="s">
        <v>312</v>
      </c>
      <c r="C28" s="14"/>
      <c r="D28" s="60">
        <f>D27+D25</f>
        <v>1049000000</v>
      </c>
      <c r="E28" s="23"/>
      <c r="F28" s="60">
        <f>F27+F25</f>
        <v>1145000000</v>
      </c>
      <c r="G28" s="23"/>
      <c r="H28" s="60">
        <f>H27+H25</f>
        <v>1010000000</v>
      </c>
      <c r="I28" s="23"/>
      <c r="J28" s="60">
        <f>J27+J25</f>
        <v>3901000000</v>
      </c>
      <c r="K28" s="23"/>
      <c r="L28" s="60">
        <f>L27+L25</f>
        <v>3431000000</v>
      </c>
      <c r="M28" s="23"/>
      <c r="N28" s="60">
        <f>N27+N25</f>
        <v>2305000000</v>
      </c>
      <c r="O28" s="23"/>
      <c r="P28" s="60">
        <f>P27+P25</f>
        <v>11000000</v>
      </c>
      <c r="Q28" s="74" t="s">
        <v>186</v>
      </c>
      <c r="R28" s="60">
        <f>R27+R25</f>
        <v>-144000000</v>
      </c>
      <c r="S28" s="74" t="s">
        <v>186</v>
      </c>
      <c r="T28" s="60">
        <f>T27+T25</f>
        <v>462000000</v>
      </c>
      <c r="U28" s="74" t="s">
        <v>186</v>
      </c>
      <c r="V28" s="22">
        <f>D28+J28+P28</f>
        <v>4961000000</v>
      </c>
      <c r="W28" s="74" t="s">
        <v>186</v>
      </c>
      <c r="X28" s="60">
        <f>F28+L28+R28</f>
        <v>4432000000</v>
      </c>
      <c r="Y28" s="74" t="s">
        <v>186</v>
      </c>
      <c r="Z28" s="60">
        <f>H28+N28+T28</f>
        <v>3777000000</v>
      </c>
      <c r="AA28" s="74" t="s">
        <v>186</v>
      </c>
    </row>
    <row r="29" spans="1:34" ht="6" customHeight="1" x14ac:dyDescent="0.2">
      <c r="A29" s="14"/>
      <c r="B29" s="14"/>
      <c r="C29" s="14"/>
      <c r="D29" s="14"/>
      <c r="E29" s="14"/>
      <c r="F29" s="14"/>
      <c r="G29" s="14"/>
      <c r="H29" s="14"/>
      <c r="I29" s="14"/>
      <c r="J29" s="14"/>
      <c r="K29" s="14"/>
      <c r="L29" s="14"/>
      <c r="M29" s="14"/>
      <c r="N29" s="14"/>
      <c r="O29" s="14"/>
      <c r="P29" s="14"/>
      <c r="Q29" s="14"/>
      <c r="R29" s="14"/>
      <c r="S29" s="14"/>
      <c r="T29" s="14"/>
      <c r="U29" s="14"/>
      <c r="V29" s="44"/>
      <c r="W29" s="14"/>
      <c r="X29" s="44"/>
      <c r="Y29" s="14"/>
      <c r="Z29" s="44"/>
      <c r="AA29" s="14"/>
    </row>
    <row r="30" spans="1:34" x14ac:dyDescent="0.2">
      <c r="A30" s="14"/>
      <c r="B30" s="18" t="s">
        <v>190</v>
      </c>
      <c r="C30" s="14"/>
      <c r="D30" s="22">
        <v>15015000000</v>
      </c>
      <c r="E30" s="23"/>
      <c r="F30" s="22">
        <v>12545000000</v>
      </c>
      <c r="G30" s="23"/>
      <c r="H30" s="22">
        <v>10589000000</v>
      </c>
      <c r="I30" s="23"/>
      <c r="J30" s="22">
        <v>44740000000</v>
      </c>
      <c r="K30" s="23"/>
      <c r="L30" s="22">
        <v>45743000000</v>
      </c>
      <c r="M30" s="23"/>
      <c r="N30" s="22">
        <v>40137000000</v>
      </c>
      <c r="O30" s="23"/>
      <c r="P30" s="22">
        <v>1926000000</v>
      </c>
      <c r="Q30" s="23"/>
      <c r="R30" s="22">
        <v>2384000000</v>
      </c>
      <c r="S30" s="23"/>
      <c r="T30" s="22">
        <v>3484000000</v>
      </c>
      <c r="U30" s="23"/>
      <c r="V30" s="25">
        <f>P30+J30+D30</f>
        <v>61681000000</v>
      </c>
      <c r="W30" s="23"/>
      <c r="X30" s="25">
        <f>R30+L30+F30</f>
        <v>60672000000</v>
      </c>
      <c r="Y30" s="23"/>
      <c r="Z30" s="25">
        <f>T30+N30+H30</f>
        <v>54210000000</v>
      </c>
      <c r="AA30" s="23"/>
    </row>
    <row r="31" spans="1:34" x14ac:dyDescent="0.2">
      <c r="A31" s="14"/>
      <c r="B31" s="18" t="s">
        <v>176</v>
      </c>
      <c r="C31" s="14"/>
      <c r="D31" s="22">
        <v>30170000000</v>
      </c>
      <c r="E31" s="23"/>
      <c r="F31" s="22">
        <v>30928000000</v>
      </c>
      <c r="G31" s="23"/>
      <c r="H31" s="22">
        <v>37655000000</v>
      </c>
      <c r="I31" s="23"/>
      <c r="J31" s="22">
        <v>273808000000</v>
      </c>
      <c r="K31" s="23"/>
      <c r="L31" s="22">
        <v>286617000000</v>
      </c>
      <c r="M31" s="23"/>
      <c r="N31" s="22">
        <v>271477000000</v>
      </c>
      <c r="O31" s="23"/>
      <c r="P31" s="22">
        <v>54500000000</v>
      </c>
      <c r="Q31" s="23"/>
      <c r="R31" s="22">
        <v>54642000000</v>
      </c>
      <c r="S31" s="23"/>
      <c r="T31" s="22">
        <v>63434000000</v>
      </c>
      <c r="U31" s="23"/>
      <c r="V31" s="25">
        <f>P31+J31+D31</f>
        <v>358478000000</v>
      </c>
      <c r="W31" s="23"/>
      <c r="X31" s="25">
        <f>R31+L31+F31</f>
        <v>372187000000</v>
      </c>
      <c r="Y31" s="23"/>
      <c r="Z31" s="25">
        <f>T31+N31+H31</f>
        <v>372566000000</v>
      </c>
      <c r="AA31" s="23"/>
    </row>
    <row r="32" spans="1:34" x14ac:dyDescent="0.2">
      <c r="A32" s="14"/>
      <c r="B32" s="18" t="s">
        <v>165</v>
      </c>
      <c r="C32" s="14"/>
      <c r="D32" s="22">
        <v>15650000000</v>
      </c>
      <c r="E32" s="23"/>
      <c r="F32" s="22">
        <v>15160000000</v>
      </c>
      <c r="G32" s="23"/>
      <c r="H32" s="22">
        <v>14154000000</v>
      </c>
      <c r="I32" s="23"/>
      <c r="J32" s="22">
        <v>217882000000</v>
      </c>
      <c r="K32" s="23"/>
      <c r="L32" s="22">
        <v>233833000000</v>
      </c>
      <c r="M32" s="23"/>
      <c r="N32" s="22">
        <v>225503000000</v>
      </c>
      <c r="O32" s="23"/>
      <c r="P32" s="22">
        <v>6127000000</v>
      </c>
      <c r="Q32" s="23"/>
      <c r="R32" s="22">
        <v>2441000000</v>
      </c>
      <c r="S32" s="23"/>
      <c r="T32" s="22">
        <v>2882000000</v>
      </c>
      <c r="U32" s="23"/>
      <c r="V32" s="25">
        <f>P32+J32+D32</f>
        <v>239659000000</v>
      </c>
      <c r="W32" s="23"/>
      <c r="X32" s="25">
        <f>R32+L32+F32</f>
        <v>251434000000</v>
      </c>
      <c r="Y32" s="23"/>
      <c r="Z32" s="25">
        <f>T32+N32+H32</f>
        <v>242539000000</v>
      </c>
      <c r="AA32" s="23"/>
    </row>
    <row r="33" spans="1:27" ht="5.25" customHeight="1" x14ac:dyDescent="0.2">
      <c r="A33" s="14"/>
      <c r="B33" s="14"/>
      <c r="C33" s="14"/>
      <c r="D33" s="14"/>
      <c r="E33" s="14"/>
      <c r="F33" s="14"/>
      <c r="G33" s="14"/>
      <c r="H33" s="14"/>
      <c r="I33" s="14"/>
      <c r="J33" s="14"/>
      <c r="K33" s="14"/>
      <c r="L33" s="14"/>
      <c r="M33" s="14"/>
      <c r="N33" s="14"/>
      <c r="O33" s="14"/>
      <c r="P33" s="14"/>
      <c r="Q33" s="59"/>
      <c r="R33" s="14"/>
      <c r="S33" s="59"/>
      <c r="T33" s="14"/>
      <c r="U33" s="59"/>
      <c r="V33" s="44"/>
      <c r="W33" s="59"/>
      <c r="X33" s="44"/>
      <c r="Y33" s="59"/>
      <c r="Z33" s="23"/>
      <c r="AA33" s="59"/>
    </row>
    <row r="34" spans="1:27" ht="24.75" customHeight="1" x14ac:dyDescent="0.2">
      <c r="A34" s="14"/>
      <c r="B34" s="18" t="s">
        <v>279</v>
      </c>
      <c r="C34" s="14"/>
      <c r="D34" s="65">
        <v>1648000000000</v>
      </c>
      <c r="E34" s="66"/>
      <c r="F34" s="65">
        <v>1625000000000</v>
      </c>
      <c r="G34" s="66"/>
      <c r="H34" s="65">
        <v>1686000000000</v>
      </c>
      <c r="I34" s="66"/>
      <c r="J34" s="65">
        <v>0</v>
      </c>
      <c r="K34" s="66"/>
      <c r="L34" s="65">
        <v>0</v>
      </c>
      <c r="M34" s="66"/>
      <c r="N34" s="65">
        <v>0</v>
      </c>
      <c r="O34" s="66"/>
      <c r="P34" s="65">
        <v>0</v>
      </c>
      <c r="Q34" s="96"/>
      <c r="R34" s="65">
        <v>0</v>
      </c>
      <c r="S34" s="96"/>
      <c r="T34" s="65">
        <v>0</v>
      </c>
      <c r="U34" s="96"/>
      <c r="V34" s="65">
        <f>P34+J34+D34</f>
        <v>1648000000000</v>
      </c>
      <c r="W34" s="96"/>
      <c r="X34" s="65">
        <f>R34+L34+F34</f>
        <v>1625000000000</v>
      </c>
      <c r="Y34" s="96"/>
      <c r="Z34" s="65">
        <f>T34+N34+H34</f>
        <v>1686000000000</v>
      </c>
      <c r="AA34" s="96"/>
    </row>
    <row r="35" spans="1:27" ht="35.25" customHeight="1" x14ac:dyDescent="0.2">
      <c r="A35" s="14"/>
      <c r="B35" s="18" t="s">
        <v>280</v>
      </c>
      <c r="C35" s="14"/>
      <c r="D35" s="77">
        <v>0</v>
      </c>
      <c r="E35" s="78"/>
      <c r="F35" s="77">
        <v>0</v>
      </c>
      <c r="G35" s="78"/>
      <c r="H35" s="77">
        <v>0</v>
      </c>
      <c r="I35" s="78"/>
      <c r="J35" s="77">
        <v>29900000000000</v>
      </c>
      <c r="K35" s="78"/>
      <c r="L35" s="77">
        <v>28900000000000</v>
      </c>
      <c r="M35" s="78"/>
      <c r="N35" s="77">
        <v>28500000000000</v>
      </c>
      <c r="O35" s="78"/>
      <c r="P35" s="77">
        <v>0</v>
      </c>
      <c r="Q35" s="97"/>
      <c r="R35" s="77">
        <v>0</v>
      </c>
      <c r="S35" s="97"/>
      <c r="T35" s="77">
        <v>0</v>
      </c>
      <c r="U35" s="97"/>
      <c r="V35" s="77">
        <f>P35+J35+D35</f>
        <v>29900000000000</v>
      </c>
      <c r="W35" s="97"/>
      <c r="X35" s="77">
        <f>R35+L35+F35</f>
        <v>28900000000000</v>
      </c>
      <c r="Y35" s="97"/>
      <c r="Z35" s="77">
        <f>T35+N35+H35</f>
        <v>28500000000000</v>
      </c>
      <c r="AA35" s="97"/>
    </row>
    <row r="36" spans="1:27" ht="23.25" customHeight="1" x14ac:dyDescent="0.2">
      <c r="A36" s="14"/>
      <c r="B36" s="18" t="s">
        <v>278</v>
      </c>
      <c r="C36" s="14"/>
      <c r="D36" s="65">
        <v>0</v>
      </c>
      <c r="E36" s="66"/>
      <c r="F36" s="65">
        <v>0</v>
      </c>
      <c r="G36" s="66"/>
      <c r="H36" s="65">
        <v>0</v>
      </c>
      <c r="I36" s="66"/>
      <c r="J36" s="65">
        <v>296000000000</v>
      </c>
      <c r="K36" s="66"/>
      <c r="L36" s="65">
        <v>277000000000</v>
      </c>
      <c r="M36" s="66"/>
      <c r="N36" s="65">
        <v>289000000000</v>
      </c>
      <c r="O36" s="66"/>
      <c r="P36" s="65">
        <v>0</v>
      </c>
      <c r="Q36" s="96"/>
      <c r="R36" s="65">
        <v>0</v>
      </c>
      <c r="S36" s="96"/>
      <c r="T36" s="65">
        <v>0</v>
      </c>
      <c r="U36" s="96"/>
      <c r="V36" s="65">
        <f>P36+J36+D36</f>
        <v>296000000000</v>
      </c>
      <c r="W36" s="96"/>
      <c r="X36" s="65">
        <f>R36+L36+F36</f>
        <v>277000000000</v>
      </c>
      <c r="Y36" s="96"/>
      <c r="Z36" s="65">
        <f>T36+N36+H36</f>
        <v>289000000000</v>
      </c>
      <c r="AA36" s="96"/>
    </row>
    <row r="37" spans="1:27" x14ac:dyDescent="0.2">
      <c r="A37" s="14"/>
      <c r="B37" s="14"/>
      <c r="C37" s="14"/>
      <c r="D37" s="38"/>
      <c r="E37" s="38"/>
      <c r="F37" s="38"/>
      <c r="G37" s="38"/>
      <c r="H37" s="38"/>
      <c r="I37" s="38"/>
      <c r="J37" s="38"/>
      <c r="K37" s="38"/>
      <c r="L37" s="38"/>
      <c r="M37" s="38"/>
      <c r="N37" s="38"/>
      <c r="O37" s="14"/>
      <c r="P37" s="98"/>
      <c r="Q37" s="99"/>
      <c r="R37" s="98"/>
      <c r="S37" s="99"/>
      <c r="T37" s="98"/>
      <c r="U37" s="99"/>
      <c r="V37" s="38"/>
      <c r="W37" s="100"/>
      <c r="X37" s="38"/>
      <c r="Y37" s="100"/>
      <c r="Z37" s="38"/>
      <c r="AA37" s="100"/>
    </row>
    <row r="38" spans="1:27" x14ac:dyDescent="0.2">
      <c r="A38" s="14"/>
      <c r="B38" s="18" t="s">
        <v>157</v>
      </c>
      <c r="C38" s="14"/>
      <c r="D38" s="37">
        <v>0.26</v>
      </c>
      <c r="E38" s="38"/>
      <c r="F38" s="37">
        <v>0.27</v>
      </c>
      <c r="G38" s="38"/>
      <c r="H38" s="37">
        <v>0.23</v>
      </c>
      <c r="I38" s="38"/>
      <c r="J38" s="37">
        <v>0.34</v>
      </c>
      <c r="K38" s="38"/>
      <c r="L38" s="37">
        <v>0.3</v>
      </c>
      <c r="M38" s="38"/>
      <c r="N38" s="37">
        <v>0.21</v>
      </c>
      <c r="O38" s="14"/>
      <c r="P38" s="101" t="s">
        <v>191</v>
      </c>
      <c r="Q38" s="14"/>
      <c r="R38" s="101" t="s">
        <v>191</v>
      </c>
      <c r="S38" s="14"/>
      <c r="T38" s="101" t="s">
        <v>191</v>
      </c>
      <c r="U38" s="14"/>
      <c r="V38" s="37">
        <v>0.31</v>
      </c>
      <c r="W38" s="38"/>
      <c r="X38" s="37">
        <v>0.28000000000000003</v>
      </c>
      <c r="Y38" s="38"/>
      <c r="Z38" s="37">
        <v>0.22</v>
      </c>
      <c r="AA38" s="38"/>
    </row>
    <row r="39" spans="1:27" x14ac:dyDescent="0.2">
      <c r="A39" s="14"/>
      <c r="B39" s="14"/>
      <c r="C39" s="14"/>
      <c r="D39" s="14"/>
      <c r="E39" s="14"/>
      <c r="F39" s="14"/>
      <c r="G39" s="14"/>
      <c r="H39" s="14"/>
      <c r="I39" s="14"/>
      <c r="J39" s="14"/>
      <c r="K39" s="14"/>
      <c r="L39" s="14"/>
      <c r="M39" s="14"/>
      <c r="N39" s="14"/>
      <c r="O39" s="14"/>
      <c r="P39" s="14"/>
      <c r="Q39" s="59"/>
      <c r="R39" s="14"/>
      <c r="S39" s="59"/>
      <c r="T39" s="14"/>
      <c r="U39" s="59"/>
      <c r="V39" s="44"/>
      <c r="W39" s="59"/>
      <c r="X39" s="44"/>
      <c r="Y39" s="59"/>
      <c r="Z39" s="44"/>
      <c r="AA39" s="59"/>
    </row>
    <row r="40" spans="1:27" x14ac:dyDescent="0.2">
      <c r="A40" s="14"/>
      <c r="B40" s="18" t="s">
        <v>109</v>
      </c>
      <c r="C40" s="14"/>
      <c r="D40" s="14"/>
      <c r="E40" s="14"/>
      <c r="F40" s="14"/>
      <c r="G40" s="14"/>
      <c r="H40" s="14"/>
      <c r="I40" s="14"/>
      <c r="J40" s="14"/>
      <c r="K40" s="14"/>
      <c r="L40" s="14"/>
      <c r="M40" s="14"/>
      <c r="N40" s="14"/>
      <c r="O40" s="14"/>
      <c r="P40" s="14"/>
      <c r="Q40" s="59"/>
      <c r="R40" s="14"/>
      <c r="S40" s="59"/>
      <c r="T40" s="14"/>
      <c r="U40" s="59"/>
      <c r="V40" s="44"/>
      <c r="W40" s="59"/>
      <c r="X40" s="44"/>
      <c r="Y40" s="59"/>
      <c r="Z40" s="44"/>
      <c r="AA40" s="59"/>
    </row>
    <row r="41" spans="1:27" x14ac:dyDescent="0.2">
      <c r="A41" s="14"/>
      <c r="B41" s="18" t="s">
        <v>160</v>
      </c>
      <c r="C41" s="14"/>
      <c r="D41" s="14"/>
      <c r="E41" s="14"/>
      <c r="F41" s="14"/>
      <c r="G41" s="14"/>
      <c r="H41" s="14"/>
      <c r="I41" s="14"/>
      <c r="J41" s="14"/>
      <c r="K41" s="14"/>
      <c r="L41" s="14"/>
      <c r="M41" s="14"/>
      <c r="N41" s="14"/>
      <c r="O41" s="14"/>
      <c r="P41" s="14"/>
      <c r="Q41" s="59"/>
      <c r="R41" s="14"/>
      <c r="S41" s="59"/>
      <c r="T41" s="14"/>
      <c r="U41" s="59"/>
      <c r="V41" s="22">
        <v>207000000</v>
      </c>
      <c r="W41" s="90"/>
      <c r="X41" s="22">
        <v>176000000</v>
      </c>
      <c r="Y41" s="90"/>
      <c r="Z41" s="22">
        <v>158000000</v>
      </c>
      <c r="AA41" s="90"/>
    </row>
    <row r="42" spans="1:27" x14ac:dyDescent="0.2">
      <c r="A42" s="14"/>
      <c r="B42" s="14"/>
      <c r="C42" s="14"/>
      <c r="D42" s="14"/>
      <c r="E42" s="14"/>
      <c r="F42" s="14"/>
      <c r="G42" s="14"/>
      <c r="H42" s="14"/>
      <c r="I42" s="14"/>
      <c r="J42" s="14"/>
      <c r="K42" s="14"/>
      <c r="L42" s="14"/>
      <c r="M42" s="14"/>
      <c r="N42" s="14"/>
      <c r="O42" s="14"/>
      <c r="P42" s="14"/>
      <c r="Q42" s="59"/>
      <c r="R42" s="14"/>
      <c r="S42" s="59"/>
      <c r="T42" s="14"/>
      <c r="U42" s="59"/>
      <c r="V42" s="44"/>
      <c r="W42" s="59"/>
      <c r="X42" s="44"/>
      <c r="Y42" s="59"/>
      <c r="Z42" s="44"/>
      <c r="AA42" s="59"/>
    </row>
    <row r="43" spans="1:27" x14ac:dyDescent="0.2">
      <c r="A43" s="14"/>
      <c r="B43" s="262" t="s">
        <v>192</v>
      </c>
      <c r="C43" s="262"/>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row>
    <row r="44" spans="1:27" ht="35.25" customHeight="1" x14ac:dyDescent="0.2">
      <c r="A44" s="14"/>
      <c r="B44" s="262" t="s">
        <v>281</v>
      </c>
      <c r="C44" s="262"/>
      <c r="D44" s="262"/>
      <c r="E44" s="262"/>
      <c r="F44" s="262"/>
      <c r="G44" s="262"/>
      <c r="H44" s="262"/>
      <c r="I44" s="262"/>
      <c r="J44" s="262"/>
      <c r="K44" s="262"/>
      <c r="L44" s="262"/>
      <c r="M44" s="262"/>
      <c r="N44" s="262"/>
      <c r="O44" s="262"/>
      <c r="P44" s="262"/>
      <c r="Q44" s="262"/>
      <c r="R44" s="262"/>
      <c r="S44" s="262"/>
      <c r="T44" s="262"/>
      <c r="U44" s="262"/>
      <c r="V44" s="262"/>
      <c r="W44" s="262"/>
      <c r="X44" s="262"/>
      <c r="Y44" s="262"/>
      <c r="Z44" s="262"/>
      <c r="AA44" s="262"/>
    </row>
    <row r="45" spans="1:27" ht="23.25" customHeight="1" x14ac:dyDescent="0.2">
      <c r="A45" s="14"/>
      <c r="B45" s="262" t="s">
        <v>282</v>
      </c>
      <c r="C45" s="262"/>
      <c r="D45" s="262"/>
      <c r="E45" s="262"/>
      <c r="F45" s="262"/>
      <c r="G45" s="262"/>
      <c r="H45" s="262"/>
      <c r="I45" s="262"/>
      <c r="J45" s="262"/>
      <c r="K45" s="262"/>
      <c r="L45" s="262"/>
      <c r="M45" s="262"/>
      <c r="N45" s="262"/>
      <c r="O45" s="262"/>
      <c r="P45" s="262"/>
      <c r="Q45" s="262"/>
      <c r="R45" s="262"/>
      <c r="S45" s="262"/>
      <c r="T45" s="262"/>
      <c r="U45" s="262"/>
      <c r="V45" s="262"/>
      <c r="W45" s="262"/>
      <c r="X45" s="262"/>
      <c r="Y45" s="262"/>
      <c r="Z45" s="262"/>
      <c r="AA45" s="262"/>
    </row>
    <row r="46" spans="1:27" x14ac:dyDescent="0.2">
      <c r="A46" s="14"/>
      <c r="B46" s="262" t="s">
        <v>283</v>
      </c>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row>
    <row r="47" spans="1:27" ht="22.5" customHeight="1" x14ac:dyDescent="0.2">
      <c r="A47" s="14"/>
      <c r="B47" s="262" t="s">
        <v>390</v>
      </c>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row>
    <row r="48" spans="1:27" x14ac:dyDescent="0.2">
      <c r="A48" s="14"/>
      <c r="B48" s="262" t="s">
        <v>193</v>
      </c>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row>
    <row r="49" spans="1:27" x14ac:dyDescent="0.2">
      <c r="A49" s="14"/>
      <c r="B49" s="262" t="s">
        <v>194</v>
      </c>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row>
    <row r="50" spans="1:27" x14ac:dyDescent="0.2">
      <c r="A50" s="14"/>
      <c r="B50" s="264"/>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row>
    <row r="51" spans="1:27" x14ac:dyDescent="0.2">
      <c r="A51" s="14"/>
      <c r="B51" s="14"/>
      <c r="C51" s="14"/>
      <c r="D51" s="14"/>
      <c r="E51" s="14"/>
      <c r="F51" s="14"/>
      <c r="G51" s="14"/>
      <c r="H51" s="14"/>
      <c r="I51" s="14"/>
      <c r="J51" s="14"/>
      <c r="K51" s="14"/>
      <c r="L51" s="14"/>
      <c r="M51" s="14"/>
      <c r="N51" s="14"/>
      <c r="O51" s="14"/>
      <c r="P51" s="14"/>
      <c r="Q51" s="59"/>
      <c r="R51" s="14"/>
      <c r="S51" s="59"/>
      <c r="T51" s="14"/>
      <c r="U51" s="59"/>
      <c r="V51" s="44"/>
      <c r="W51" s="59"/>
      <c r="X51" s="44"/>
      <c r="Y51" s="59"/>
      <c r="Z51" s="44"/>
      <c r="AA51" s="59"/>
    </row>
    <row r="52" spans="1:27" x14ac:dyDescent="0.2">
      <c r="A52" s="14"/>
      <c r="B52" s="14"/>
      <c r="C52" s="14"/>
      <c r="D52" s="14"/>
      <c r="E52" s="14"/>
      <c r="F52" s="14"/>
      <c r="G52" s="14"/>
      <c r="H52" s="14"/>
      <c r="I52" s="14"/>
      <c r="J52" s="14"/>
      <c r="K52" s="14"/>
      <c r="L52" s="14"/>
      <c r="M52" s="14"/>
      <c r="N52" s="14"/>
      <c r="O52" s="14"/>
      <c r="P52" s="14"/>
      <c r="Q52" s="59"/>
      <c r="R52" s="14"/>
      <c r="S52" s="59"/>
      <c r="T52" s="14"/>
      <c r="U52" s="59"/>
      <c r="V52" s="44"/>
      <c r="W52" s="59"/>
      <c r="X52" s="44"/>
      <c r="Y52" s="59"/>
      <c r="Z52" s="44"/>
      <c r="AA52" s="59"/>
    </row>
    <row r="53" spans="1:27" x14ac:dyDescent="0.2">
      <c r="A53" s="14"/>
      <c r="B53" s="14"/>
      <c r="C53" s="14"/>
      <c r="D53" s="14"/>
      <c r="E53" s="14"/>
      <c r="F53" s="14"/>
      <c r="G53" s="14"/>
      <c r="H53" s="14"/>
      <c r="I53" s="14"/>
      <c r="J53" s="14"/>
      <c r="K53" s="14"/>
      <c r="L53" s="14"/>
      <c r="M53" s="14"/>
      <c r="N53" s="14"/>
      <c r="O53" s="14"/>
      <c r="P53" s="14"/>
      <c r="Q53" s="59"/>
      <c r="R53" s="14"/>
      <c r="S53" s="59"/>
      <c r="T53" s="14"/>
      <c r="U53" s="59"/>
      <c r="V53" s="44"/>
      <c r="W53" s="59"/>
      <c r="X53" s="44"/>
      <c r="Y53" s="59"/>
      <c r="Z53" s="44"/>
      <c r="AA53" s="59"/>
    </row>
    <row r="54" spans="1:27" x14ac:dyDescent="0.2">
      <c r="A54" s="14"/>
      <c r="B54" s="14"/>
      <c r="C54" s="14"/>
      <c r="D54" s="14"/>
      <c r="E54" s="14"/>
      <c r="F54" s="14"/>
      <c r="G54" s="14"/>
      <c r="H54" s="14"/>
      <c r="I54" s="14"/>
      <c r="J54" s="14"/>
      <c r="K54" s="14"/>
      <c r="L54" s="14"/>
      <c r="M54" s="14"/>
      <c r="N54" s="14"/>
      <c r="O54" s="14"/>
      <c r="P54" s="14"/>
      <c r="Q54" s="59"/>
      <c r="R54" s="14"/>
      <c r="S54" s="59"/>
      <c r="T54" s="14"/>
      <c r="U54" s="59"/>
      <c r="V54" s="44"/>
      <c r="W54" s="59"/>
      <c r="X54" s="44"/>
      <c r="Y54" s="59"/>
      <c r="Z54" s="44"/>
      <c r="AA54" s="59"/>
    </row>
    <row r="55" spans="1:27" x14ac:dyDescent="0.2">
      <c r="A55" s="14"/>
      <c r="B55" s="14"/>
      <c r="C55" s="14"/>
      <c r="D55" s="14"/>
      <c r="E55" s="14"/>
      <c r="F55" s="14"/>
      <c r="G55" s="14"/>
      <c r="H55" s="14"/>
      <c r="I55" s="14"/>
      <c r="J55" s="14"/>
      <c r="K55" s="14"/>
      <c r="L55" s="14"/>
      <c r="M55" s="14"/>
      <c r="N55" s="14"/>
      <c r="O55" s="14"/>
      <c r="P55" s="14"/>
      <c r="Q55" s="59"/>
      <c r="R55" s="14"/>
      <c r="S55" s="59"/>
      <c r="T55" s="14"/>
      <c r="U55" s="59"/>
      <c r="V55" s="44"/>
      <c r="W55" s="59"/>
      <c r="X55" s="44"/>
      <c r="Y55" s="59"/>
      <c r="Z55" s="44"/>
      <c r="AA55" s="59"/>
    </row>
    <row r="56" spans="1:27" x14ac:dyDescent="0.2">
      <c r="A56" s="14"/>
      <c r="B56" s="14"/>
      <c r="C56" s="14"/>
      <c r="D56" s="14"/>
      <c r="E56" s="14"/>
      <c r="F56" s="14"/>
      <c r="G56" s="14"/>
      <c r="H56" s="14"/>
      <c r="I56" s="14"/>
      <c r="J56" s="14"/>
      <c r="K56" s="14"/>
      <c r="L56" s="14"/>
      <c r="M56" s="14"/>
      <c r="N56" s="14"/>
      <c r="O56" s="14"/>
      <c r="P56" s="14"/>
      <c r="Q56" s="59"/>
      <c r="R56" s="14"/>
      <c r="S56" s="59"/>
      <c r="T56" s="14"/>
      <c r="U56" s="59"/>
      <c r="V56" s="44"/>
      <c r="W56" s="59"/>
      <c r="X56" s="44"/>
      <c r="Y56" s="59"/>
      <c r="Z56" s="44"/>
      <c r="AA56" s="59"/>
    </row>
    <row r="57" spans="1:27" x14ac:dyDescent="0.2">
      <c r="A57" s="14"/>
      <c r="B57" s="14"/>
      <c r="C57" s="14"/>
      <c r="D57" s="14"/>
      <c r="E57" s="14"/>
      <c r="F57" s="14"/>
      <c r="G57" s="14"/>
      <c r="H57" s="14"/>
      <c r="I57" s="14"/>
      <c r="J57" s="14"/>
      <c r="K57" s="14"/>
      <c r="L57" s="14"/>
      <c r="M57" s="14"/>
      <c r="N57" s="14"/>
      <c r="O57" s="14"/>
      <c r="P57" s="14"/>
      <c r="Q57" s="59"/>
      <c r="R57" s="14"/>
      <c r="S57" s="59"/>
      <c r="T57" s="14"/>
      <c r="U57" s="59"/>
      <c r="V57" s="44"/>
      <c r="W57" s="59"/>
      <c r="X57" s="44"/>
      <c r="Y57" s="59"/>
      <c r="Z57" s="44"/>
      <c r="AA57" s="59"/>
    </row>
    <row r="58" spans="1:27" x14ac:dyDescent="0.2">
      <c r="A58" s="14"/>
      <c r="B58" s="14"/>
      <c r="C58" s="14"/>
      <c r="D58" s="14"/>
      <c r="E58" s="14"/>
      <c r="F58" s="14"/>
      <c r="G58" s="14"/>
      <c r="H58" s="14"/>
      <c r="I58" s="14"/>
      <c r="J58" s="14"/>
      <c r="K58" s="14"/>
      <c r="L58" s="14"/>
      <c r="M58" s="14"/>
      <c r="N58" s="14"/>
      <c r="O58" s="14"/>
      <c r="P58" s="14"/>
      <c r="Q58" s="59"/>
      <c r="R58" s="14"/>
      <c r="S58" s="59"/>
      <c r="T58" s="14"/>
      <c r="U58" s="59"/>
      <c r="V58" s="44"/>
      <c r="W58" s="59"/>
      <c r="X58" s="44"/>
      <c r="Y58" s="59"/>
      <c r="Z58" s="44"/>
      <c r="AA58" s="59"/>
    </row>
    <row r="59" spans="1:27" x14ac:dyDescent="0.2">
      <c r="A59" s="14"/>
      <c r="B59" s="14"/>
      <c r="C59" s="14"/>
      <c r="D59" s="14"/>
      <c r="E59" s="14"/>
      <c r="F59" s="14"/>
      <c r="G59" s="14"/>
      <c r="H59" s="14"/>
      <c r="I59" s="14"/>
      <c r="J59" s="14"/>
      <c r="K59" s="14"/>
      <c r="L59" s="14"/>
      <c r="M59" s="14"/>
      <c r="N59" s="14"/>
      <c r="O59" s="14"/>
      <c r="P59" s="14"/>
      <c r="Q59" s="59"/>
      <c r="R59" s="14"/>
      <c r="S59" s="59"/>
      <c r="T59" s="14"/>
      <c r="U59" s="59"/>
      <c r="V59" s="44"/>
      <c r="W59" s="59"/>
      <c r="X59" s="44"/>
      <c r="Y59" s="59"/>
      <c r="Z59" s="44"/>
      <c r="AA59" s="59"/>
    </row>
    <row r="60" spans="1:27" x14ac:dyDescent="0.2">
      <c r="A60" s="14"/>
      <c r="B60" s="14"/>
      <c r="C60" s="14"/>
      <c r="D60" s="14"/>
      <c r="E60" s="14"/>
      <c r="F60" s="14"/>
      <c r="G60" s="14"/>
      <c r="H60" s="14"/>
      <c r="I60" s="14"/>
      <c r="J60" s="14"/>
      <c r="K60" s="14"/>
      <c r="L60" s="14"/>
      <c r="M60" s="14"/>
      <c r="N60" s="14"/>
      <c r="O60" s="14"/>
      <c r="P60" s="14"/>
      <c r="Q60" s="59"/>
      <c r="R60" s="14"/>
      <c r="S60" s="59"/>
      <c r="T60" s="14"/>
      <c r="U60" s="59"/>
      <c r="V60" s="44"/>
      <c r="W60" s="59"/>
      <c r="X60" s="44"/>
      <c r="Y60" s="59"/>
      <c r="Z60" s="44"/>
      <c r="AA60" s="59"/>
    </row>
    <row r="61" spans="1:27" x14ac:dyDescent="0.2">
      <c r="A61" s="14"/>
      <c r="B61" s="14"/>
      <c r="C61" s="14"/>
      <c r="D61" s="14"/>
      <c r="E61" s="14"/>
      <c r="F61" s="14"/>
      <c r="G61" s="14"/>
      <c r="H61" s="14"/>
      <c r="I61" s="14"/>
      <c r="J61" s="14"/>
      <c r="K61" s="14"/>
      <c r="L61" s="14"/>
      <c r="M61" s="14"/>
      <c r="N61" s="14"/>
      <c r="O61" s="14"/>
      <c r="P61" s="14"/>
      <c r="Q61" s="59"/>
      <c r="R61" s="14"/>
      <c r="S61" s="59"/>
      <c r="T61" s="14"/>
      <c r="U61" s="59"/>
      <c r="V61" s="44"/>
      <c r="W61" s="59"/>
      <c r="X61" s="44"/>
      <c r="Y61" s="59"/>
      <c r="Z61" s="44"/>
      <c r="AA61" s="59"/>
    </row>
    <row r="62" spans="1:27" x14ac:dyDescent="0.2">
      <c r="A62" s="14"/>
      <c r="B62" s="14"/>
      <c r="C62" s="14"/>
      <c r="D62" s="14"/>
      <c r="E62" s="14"/>
      <c r="F62" s="14"/>
      <c r="G62" s="14"/>
      <c r="H62" s="14"/>
      <c r="I62" s="14"/>
      <c r="J62" s="14"/>
      <c r="K62" s="14"/>
      <c r="L62" s="14"/>
      <c r="M62" s="14"/>
      <c r="N62" s="14"/>
      <c r="O62" s="14"/>
      <c r="P62" s="14"/>
      <c r="Q62" s="59"/>
      <c r="R62" s="14"/>
      <c r="S62" s="59"/>
      <c r="T62" s="14"/>
      <c r="U62" s="59"/>
      <c r="V62" s="44"/>
      <c r="W62" s="59"/>
      <c r="X62" s="44"/>
      <c r="Y62" s="59"/>
      <c r="Z62" s="44"/>
      <c r="AA62" s="59"/>
    </row>
    <row r="63" spans="1:27" x14ac:dyDescent="0.2">
      <c r="A63" s="14"/>
      <c r="B63" s="14"/>
      <c r="C63" s="14"/>
      <c r="D63" s="14"/>
      <c r="E63" s="14"/>
      <c r="F63" s="14"/>
      <c r="G63" s="14"/>
      <c r="H63" s="14"/>
      <c r="I63" s="14"/>
      <c r="J63" s="14"/>
      <c r="K63" s="14"/>
      <c r="L63" s="14"/>
      <c r="M63" s="14"/>
      <c r="N63" s="14"/>
      <c r="O63" s="14"/>
      <c r="P63" s="14"/>
      <c r="Q63" s="59"/>
      <c r="R63" s="14"/>
      <c r="S63" s="59"/>
      <c r="T63" s="14"/>
      <c r="U63" s="59"/>
      <c r="V63" s="44"/>
      <c r="W63" s="59"/>
      <c r="X63" s="44"/>
      <c r="Y63" s="59"/>
      <c r="Z63" s="44"/>
      <c r="AA63" s="59"/>
    </row>
    <row r="64" spans="1:27" x14ac:dyDescent="0.2">
      <c r="A64" s="14"/>
      <c r="B64" s="14"/>
      <c r="C64" s="14"/>
      <c r="D64" s="14"/>
      <c r="E64" s="14"/>
      <c r="F64" s="14"/>
      <c r="G64" s="14"/>
      <c r="H64" s="14"/>
      <c r="I64" s="14"/>
      <c r="J64" s="14"/>
      <c r="K64" s="14"/>
      <c r="L64" s="14"/>
      <c r="M64" s="14"/>
      <c r="N64" s="14"/>
      <c r="O64" s="14"/>
      <c r="P64" s="14"/>
      <c r="Q64" s="59"/>
      <c r="R64" s="14"/>
      <c r="S64" s="59"/>
      <c r="T64" s="14"/>
      <c r="U64" s="59"/>
      <c r="V64" s="44"/>
      <c r="W64" s="59"/>
      <c r="X64" s="44"/>
      <c r="Y64" s="59"/>
      <c r="Z64" s="44"/>
      <c r="AA64" s="59"/>
    </row>
    <row r="65" spans="1:27" x14ac:dyDescent="0.2">
      <c r="A65" s="14"/>
      <c r="B65" s="14"/>
      <c r="C65" s="14"/>
      <c r="D65" s="14"/>
      <c r="E65" s="14"/>
      <c r="F65" s="14"/>
      <c r="G65" s="14"/>
      <c r="H65" s="14"/>
      <c r="I65" s="14"/>
      <c r="J65" s="14"/>
      <c r="K65" s="14"/>
      <c r="L65" s="14"/>
      <c r="M65" s="14"/>
      <c r="N65" s="14"/>
      <c r="O65" s="14"/>
      <c r="P65" s="14"/>
      <c r="Q65" s="59"/>
      <c r="R65" s="14"/>
      <c r="S65" s="59"/>
      <c r="T65" s="14"/>
      <c r="U65" s="59"/>
      <c r="V65" s="44"/>
      <c r="W65" s="59"/>
      <c r="X65" s="44"/>
      <c r="Y65" s="59"/>
      <c r="Z65" s="44"/>
      <c r="AA65" s="59"/>
    </row>
    <row r="66" spans="1:27" x14ac:dyDescent="0.2">
      <c r="A66" s="14"/>
      <c r="B66" s="14"/>
      <c r="C66" s="14"/>
      <c r="D66" s="14"/>
      <c r="E66" s="14"/>
      <c r="F66" s="14"/>
      <c r="G66" s="14"/>
      <c r="H66" s="14"/>
      <c r="I66" s="14"/>
      <c r="J66" s="14"/>
      <c r="K66" s="14"/>
      <c r="L66" s="14"/>
      <c r="M66" s="14"/>
      <c r="N66" s="14"/>
      <c r="O66" s="14"/>
      <c r="P66" s="14"/>
      <c r="Q66" s="59"/>
      <c r="R66" s="14"/>
      <c r="S66" s="59"/>
      <c r="T66" s="14"/>
      <c r="U66" s="59"/>
      <c r="V66" s="44"/>
      <c r="W66" s="59"/>
      <c r="X66" s="44"/>
      <c r="Y66" s="59"/>
      <c r="Z66" s="44"/>
      <c r="AA66" s="59"/>
    </row>
    <row r="67" spans="1:27" x14ac:dyDescent="0.2">
      <c r="A67" s="14"/>
      <c r="B67" s="14"/>
      <c r="C67" s="14"/>
      <c r="D67" s="14"/>
      <c r="E67" s="14"/>
      <c r="F67" s="14"/>
      <c r="G67" s="14"/>
      <c r="H67" s="14"/>
      <c r="I67" s="14"/>
      <c r="J67" s="14"/>
      <c r="K67" s="14"/>
      <c r="L67" s="14"/>
      <c r="M67" s="14"/>
      <c r="N67" s="14"/>
      <c r="O67" s="14"/>
      <c r="P67" s="14"/>
      <c r="Q67" s="59"/>
      <c r="R67" s="14"/>
      <c r="S67" s="59"/>
      <c r="T67" s="14"/>
      <c r="U67" s="59"/>
      <c r="V67" s="44"/>
      <c r="W67" s="59"/>
      <c r="X67" s="44"/>
      <c r="Y67" s="59"/>
      <c r="Z67" s="44"/>
      <c r="AA67" s="59"/>
    </row>
    <row r="68" spans="1:27" x14ac:dyDescent="0.2">
      <c r="A68" s="14"/>
      <c r="B68" s="14"/>
      <c r="C68" s="14"/>
      <c r="D68" s="14"/>
      <c r="E68" s="14"/>
      <c r="F68" s="14"/>
      <c r="G68" s="14"/>
      <c r="H68" s="14"/>
      <c r="I68" s="14"/>
      <c r="J68" s="14"/>
      <c r="K68" s="14"/>
      <c r="L68" s="14"/>
      <c r="M68" s="14"/>
      <c r="N68" s="14"/>
      <c r="O68" s="14"/>
      <c r="P68" s="14"/>
      <c r="Q68" s="59"/>
      <c r="R68" s="14"/>
      <c r="S68" s="59"/>
      <c r="T68" s="14"/>
      <c r="U68" s="59"/>
      <c r="V68" s="44"/>
      <c r="W68" s="59"/>
      <c r="X68" s="44"/>
      <c r="Y68" s="59"/>
      <c r="Z68" s="44"/>
      <c r="AA68" s="59"/>
    </row>
    <row r="69" spans="1:27" x14ac:dyDescent="0.2">
      <c r="A69" s="14"/>
      <c r="B69" s="14"/>
      <c r="C69" s="14"/>
      <c r="D69" s="14"/>
      <c r="E69" s="14"/>
      <c r="F69" s="14"/>
      <c r="G69" s="14"/>
      <c r="H69" s="14"/>
      <c r="I69" s="14"/>
      <c r="J69" s="14"/>
      <c r="K69" s="14"/>
      <c r="L69" s="14"/>
      <c r="M69" s="14"/>
      <c r="N69" s="14"/>
      <c r="O69" s="14"/>
      <c r="P69" s="14"/>
      <c r="Q69" s="59"/>
      <c r="R69" s="14"/>
      <c r="S69" s="59"/>
      <c r="T69" s="14"/>
      <c r="U69" s="59"/>
      <c r="V69" s="44"/>
      <c r="W69" s="59"/>
      <c r="X69" s="44"/>
      <c r="Y69" s="59"/>
      <c r="Z69" s="44"/>
      <c r="AA69" s="59"/>
    </row>
    <row r="70" spans="1:27" x14ac:dyDescent="0.2">
      <c r="A70" s="14"/>
      <c r="B70" s="14"/>
      <c r="C70" s="14"/>
      <c r="D70" s="14"/>
      <c r="E70" s="14"/>
      <c r="F70" s="14"/>
      <c r="G70" s="14"/>
      <c r="H70" s="14"/>
      <c r="I70" s="14"/>
      <c r="J70" s="14"/>
      <c r="K70" s="14"/>
      <c r="L70" s="14"/>
      <c r="M70" s="14"/>
      <c r="N70" s="14"/>
      <c r="O70" s="14"/>
      <c r="P70" s="14"/>
      <c r="Q70" s="59"/>
      <c r="R70" s="14"/>
      <c r="S70" s="59"/>
      <c r="T70" s="14"/>
      <c r="U70" s="59"/>
      <c r="V70" s="44"/>
      <c r="W70" s="59"/>
      <c r="X70" s="44"/>
      <c r="Y70" s="59"/>
      <c r="Z70" s="44"/>
      <c r="AA70" s="59"/>
    </row>
    <row r="71" spans="1:27" x14ac:dyDescent="0.2">
      <c r="A71" s="14"/>
      <c r="B71" s="14"/>
      <c r="C71" s="14"/>
      <c r="D71" s="14"/>
      <c r="E71" s="14"/>
      <c r="F71" s="14"/>
      <c r="G71" s="14"/>
      <c r="H71" s="14"/>
      <c r="I71" s="14"/>
      <c r="J71" s="14"/>
      <c r="K71" s="14"/>
      <c r="L71" s="14"/>
      <c r="M71" s="14"/>
      <c r="N71" s="14"/>
      <c r="O71" s="14"/>
      <c r="P71" s="14"/>
      <c r="Q71" s="59"/>
      <c r="R71" s="14"/>
      <c r="S71" s="59"/>
      <c r="T71" s="14"/>
      <c r="U71" s="59"/>
      <c r="V71" s="44"/>
      <c r="W71" s="59"/>
      <c r="X71" s="44"/>
      <c r="Y71" s="59"/>
      <c r="Z71" s="44"/>
      <c r="AA71" s="59"/>
    </row>
    <row r="72" spans="1:27" x14ac:dyDescent="0.2">
      <c r="A72" s="14"/>
      <c r="B72" s="14"/>
      <c r="C72" s="14"/>
      <c r="D72" s="14"/>
      <c r="E72" s="14"/>
      <c r="F72" s="14"/>
      <c r="G72" s="14"/>
      <c r="H72" s="14"/>
      <c r="I72" s="14"/>
      <c r="J72" s="14"/>
      <c r="K72" s="14"/>
      <c r="L72" s="14"/>
      <c r="M72" s="14"/>
      <c r="N72" s="14"/>
      <c r="O72" s="14"/>
      <c r="P72" s="14"/>
      <c r="Q72" s="59"/>
      <c r="R72" s="14"/>
      <c r="S72" s="59"/>
      <c r="T72" s="14"/>
      <c r="U72" s="59"/>
      <c r="V72" s="44"/>
      <c r="W72" s="59"/>
      <c r="X72" s="44"/>
      <c r="Y72" s="59"/>
      <c r="Z72" s="44"/>
      <c r="AA72" s="59"/>
    </row>
    <row r="73" spans="1:27" x14ac:dyDescent="0.2">
      <c r="A73" s="14"/>
      <c r="B73" s="14"/>
      <c r="C73" s="14"/>
      <c r="D73" s="14"/>
      <c r="E73" s="14"/>
      <c r="F73" s="14"/>
      <c r="G73" s="14"/>
      <c r="H73" s="14"/>
      <c r="I73" s="14"/>
      <c r="J73" s="14"/>
      <c r="K73" s="14"/>
      <c r="L73" s="14"/>
      <c r="M73" s="14"/>
      <c r="N73" s="14"/>
      <c r="O73" s="14"/>
      <c r="P73" s="14"/>
      <c r="Q73" s="59"/>
      <c r="R73" s="14"/>
      <c r="S73" s="59"/>
      <c r="T73" s="14"/>
      <c r="U73" s="59"/>
      <c r="V73" s="44"/>
      <c r="W73" s="59"/>
      <c r="X73" s="44"/>
      <c r="Y73" s="59"/>
      <c r="Z73" s="44"/>
      <c r="AA73" s="59"/>
    </row>
    <row r="74" spans="1:27" x14ac:dyDescent="0.2">
      <c r="A74" s="14"/>
      <c r="B74" s="14"/>
      <c r="C74" s="14"/>
      <c r="D74" s="14"/>
      <c r="E74" s="14"/>
      <c r="F74" s="14"/>
      <c r="G74" s="14"/>
      <c r="H74" s="14"/>
      <c r="I74" s="14"/>
      <c r="J74" s="14"/>
      <c r="K74" s="14"/>
      <c r="L74" s="14"/>
      <c r="M74" s="14"/>
      <c r="N74" s="14"/>
      <c r="O74" s="14"/>
      <c r="P74" s="14"/>
      <c r="Q74" s="59"/>
      <c r="R74" s="14"/>
      <c r="S74" s="59"/>
      <c r="T74" s="14"/>
      <c r="U74" s="59"/>
      <c r="V74" s="44"/>
      <c r="W74" s="59"/>
      <c r="X74" s="44"/>
      <c r="Y74" s="59"/>
      <c r="Z74" s="44"/>
      <c r="AA74" s="59"/>
    </row>
    <row r="75" spans="1:27" x14ac:dyDescent="0.2">
      <c r="A75" s="14"/>
      <c r="B75" s="14"/>
      <c r="C75" s="14"/>
      <c r="D75" s="14"/>
      <c r="E75" s="14"/>
      <c r="F75" s="14"/>
      <c r="G75" s="14"/>
      <c r="H75" s="14"/>
      <c r="I75" s="14"/>
      <c r="J75" s="14"/>
      <c r="K75" s="14"/>
      <c r="L75" s="14"/>
      <c r="M75" s="14"/>
      <c r="N75" s="14"/>
      <c r="O75" s="14"/>
      <c r="P75" s="14"/>
      <c r="Q75" s="59"/>
      <c r="R75" s="14"/>
      <c r="S75" s="59"/>
      <c r="T75" s="14"/>
      <c r="U75" s="59"/>
      <c r="V75" s="44"/>
      <c r="W75" s="59"/>
      <c r="X75" s="44"/>
      <c r="Y75" s="59"/>
      <c r="Z75" s="44"/>
      <c r="AA75" s="59"/>
    </row>
    <row r="76" spans="1:27" x14ac:dyDescent="0.2">
      <c r="A76" s="14"/>
      <c r="B76" s="14"/>
      <c r="C76" s="14"/>
      <c r="D76" s="14"/>
      <c r="E76" s="14"/>
      <c r="F76" s="14"/>
      <c r="G76" s="14"/>
      <c r="H76" s="14"/>
      <c r="I76" s="14"/>
      <c r="J76" s="14"/>
      <c r="K76" s="14"/>
      <c r="L76" s="14"/>
      <c r="M76" s="14"/>
      <c r="N76" s="14"/>
      <c r="O76" s="14"/>
      <c r="P76" s="14"/>
      <c r="Q76" s="59"/>
      <c r="R76" s="14"/>
      <c r="S76" s="59"/>
      <c r="T76" s="14"/>
      <c r="U76" s="59"/>
      <c r="V76" s="44"/>
      <c r="W76" s="59"/>
      <c r="X76" s="44"/>
      <c r="Y76" s="59"/>
      <c r="Z76" s="44"/>
      <c r="AA76" s="59"/>
    </row>
    <row r="77" spans="1:27" x14ac:dyDescent="0.2">
      <c r="A77" s="14"/>
      <c r="B77" s="14"/>
      <c r="C77" s="14"/>
      <c r="D77" s="14"/>
      <c r="E77" s="14"/>
      <c r="F77" s="14"/>
      <c r="G77" s="14"/>
      <c r="H77" s="14"/>
      <c r="I77" s="14"/>
      <c r="J77" s="14"/>
      <c r="K77" s="14"/>
      <c r="L77" s="14"/>
      <c r="M77" s="14"/>
      <c r="N77" s="14"/>
      <c r="O77" s="14"/>
      <c r="P77" s="14"/>
      <c r="Q77" s="59"/>
      <c r="R77" s="14"/>
      <c r="S77" s="59"/>
      <c r="T77" s="14"/>
      <c r="U77" s="59"/>
      <c r="V77" s="44"/>
      <c r="W77" s="59"/>
      <c r="X77" s="44"/>
      <c r="Y77" s="59"/>
      <c r="Z77" s="44"/>
      <c r="AA77" s="59"/>
    </row>
    <row r="78" spans="1:27" x14ac:dyDescent="0.2">
      <c r="A78" s="14"/>
      <c r="B78" s="14"/>
      <c r="C78" s="14"/>
      <c r="D78" s="14"/>
      <c r="E78" s="14"/>
      <c r="F78" s="14"/>
      <c r="G78" s="14"/>
      <c r="H78" s="14"/>
      <c r="I78" s="14"/>
      <c r="J78" s="14"/>
      <c r="K78" s="14"/>
      <c r="L78" s="14"/>
      <c r="M78" s="14"/>
      <c r="N78" s="14"/>
      <c r="O78" s="14"/>
      <c r="P78" s="14"/>
      <c r="Q78" s="59"/>
      <c r="R78" s="14"/>
      <c r="S78" s="59"/>
      <c r="T78" s="14"/>
      <c r="U78" s="59"/>
      <c r="V78" s="44"/>
      <c r="W78" s="59"/>
      <c r="X78" s="44"/>
      <c r="Y78" s="59"/>
      <c r="Z78" s="44"/>
      <c r="AA78" s="59"/>
    </row>
    <row r="79" spans="1:27" x14ac:dyDescent="0.2">
      <c r="A79" s="14"/>
      <c r="B79" s="14"/>
      <c r="C79" s="14"/>
      <c r="D79" s="14"/>
      <c r="E79" s="14"/>
      <c r="F79" s="14"/>
      <c r="G79" s="14"/>
      <c r="H79" s="14"/>
      <c r="I79" s="14"/>
      <c r="J79" s="14"/>
      <c r="K79" s="14"/>
      <c r="L79" s="14"/>
      <c r="M79" s="14"/>
      <c r="N79" s="14"/>
      <c r="O79" s="14"/>
      <c r="P79" s="14"/>
      <c r="Q79" s="59"/>
      <c r="R79" s="14"/>
      <c r="S79" s="59"/>
      <c r="T79" s="14"/>
      <c r="U79" s="59"/>
      <c r="V79" s="44"/>
      <c r="W79" s="59"/>
      <c r="X79" s="44"/>
      <c r="Y79" s="59"/>
      <c r="Z79" s="44"/>
      <c r="AA79" s="59"/>
    </row>
    <row r="80" spans="1:27" x14ac:dyDescent="0.2">
      <c r="A80" s="14"/>
      <c r="B80" s="14"/>
      <c r="C80" s="14"/>
      <c r="D80" s="14"/>
      <c r="E80" s="14"/>
      <c r="F80" s="14"/>
      <c r="G80" s="14"/>
      <c r="H80" s="14"/>
      <c r="I80" s="14"/>
      <c r="J80" s="14"/>
      <c r="K80" s="14"/>
      <c r="L80" s="14"/>
      <c r="M80" s="14"/>
      <c r="N80" s="14"/>
      <c r="O80" s="14"/>
      <c r="P80" s="14"/>
      <c r="Q80" s="59"/>
      <c r="R80" s="14"/>
      <c r="S80" s="59"/>
      <c r="T80" s="14"/>
      <c r="U80" s="59"/>
      <c r="V80" s="44"/>
      <c r="W80" s="59"/>
      <c r="X80" s="44"/>
      <c r="Y80" s="59"/>
      <c r="Z80" s="44"/>
      <c r="AA80" s="59"/>
    </row>
    <row r="81" spans="1:27" x14ac:dyDescent="0.2">
      <c r="A81" s="14"/>
      <c r="B81" s="14"/>
      <c r="C81" s="14"/>
      <c r="D81" s="14"/>
      <c r="E81" s="14"/>
      <c r="F81" s="14"/>
      <c r="G81" s="14"/>
      <c r="H81" s="14"/>
      <c r="I81" s="14"/>
      <c r="J81" s="14"/>
      <c r="K81" s="14"/>
      <c r="L81" s="14"/>
      <c r="M81" s="14"/>
      <c r="N81" s="14"/>
      <c r="O81" s="14"/>
      <c r="P81" s="14"/>
      <c r="Q81" s="59"/>
      <c r="R81" s="14"/>
      <c r="S81" s="59"/>
      <c r="T81" s="14"/>
      <c r="U81" s="59"/>
      <c r="V81" s="44"/>
      <c r="W81" s="59"/>
      <c r="X81" s="44"/>
      <c r="Y81" s="59"/>
      <c r="Z81" s="44"/>
      <c r="AA81" s="59"/>
    </row>
    <row r="82" spans="1:27" x14ac:dyDescent="0.2">
      <c r="A82" s="14"/>
      <c r="B82" s="14"/>
      <c r="C82" s="14"/>
      <c r="D82" s="14"/>
      <c r="E82" s="14"/>
      <c r="F82" s="14"/>
      <c r="G82" s="14"/>
      <c r="H82" s="14"/>
      <c r="I82" s="14"/>
      <c r="J82" s="14"/>
      <c r="K82" s="14"/>
      <c r="L82" s="14"/>
      <c r="M82" s="14"/>
      <c r="N82" s="14"/>
      <c r="O82" s="14"/>
      <c r="P82" s="14"/>
      <c r="Q82" s="59"/>
      <c r="R82" s="14"/>
      <c r="S82" s="59"/>
      <c r="T82" s="14"/>
      <c r="U82" s="59"/>
      <c r="V82" s="44"/>
      <c r="W82" s="59"/>
      <c r="X82" s="44"/>
      <c r="Y82" s="59"/>
      <c r="Z82" s="44"/>
      <c r="AA82" s="59"/>
    </row>
    <row r="83" spans="1:27" x14ac:dyDescent="0.2">
      <c r="A83" s="14"/>
      <c r="B83" s="14"/>
      <c r="C83" s="14"/>
      <c r="D83" s="14"/>
      <c r="E83" s="14"/>
      <c r="F83" s="14"/>
      <c r="G83" s="14"/>
      <c r="H83" s="14"/>
      <c r="I83" s="14"/>
      <c r="J83" s="14"/>
      <c r="K83" s="14"/>
      <c r="L83" s="14"/>
      <c r="M83" s="14"/>
      <c r="N83" s="14"/>
      <c r="O83" s="14"/>
      <c r="P83" s="14"/>
      <c r="Q83" s="59"/>
      <c r="R83" s="14"/>
      <c r="S83" s="59"/>
      <c r="T83" s="14"/>
      <c r="U83" s="59"/>
      <c r="V83" s="44"/>
      <c r="W83" s="59"/>
      <c r="X83" s="44"/>
      <c r="Y83" s="59"/>
      <c r="Z83" s="44"/>
      <c r="AA83" s="59"/>
    </row>
    <row r="84" spans="1:27" x14ac:dyDescent="0.2">
      <c r="A84" s="14"/>
      <c r="B84" s="14"/>
      <c r="C84" s="14"/>
      <c r="D84" s="14"/>
      <c r="E84" s="14"/>
      <c r="F84" s="14"/>
      <c r="G84" s="14"/>
      <c r="H84" s="14"/>
      <c r="I84" s="14"/>
      <c r="J84" s="14"/>
      <c r="K84" s="14"/>
      <c r="L84" s="14"/>
      <c r="M84" s="14"/>
      <c r="N84" s="14"/>
      <c r="O84" s="14"/>
      <c r="P84" s="14"/>
      <c r="Q84" s="59"/>
      <c r="R84" s="14"/>
      <c r="S84" s="59"/>
      <c r="T84" s="14"/>
      <c r="U84" s="59"/>
      <c r="V84" s="44"/>
      <c r="W84" s="59"/>
      <c r="X84" s="44"/>
      <c r="Y84" s="59"/>
      <c r="Z84" s="44"/>
      <c r="AA84" s="59"/>
    </row>
    <row r="85" spans="1:27" x14ac:dyDescent="0.2">
      <c r="A85" s="14"/>
      <c r="B85" s="14"/>
      <c r="C85" s="14"/>
      <c r="D85" s="14"/>
      <c r="E85" s="14"/>
      <c r="F85" s="14"/>
      <c r="G85" s="14"/>
      <c r="H85" s="14"/>
      <c r="I85" s="14"/>
      <c r="J85" s="14"/>
      <c r="K85" s="14"/>
      <c r="L85" s="14"/>
      <c r="M85" s="14"/>
      <c r="N85" s="14"/>
      <c r="O85" s="14"/>
      <c r="P85" s="14"/>
      <c r="Q85" s="59"/>
      <c r="R85" s="14"/>
      <c r="S85" s="59"/>
      <c r="T85" s="14"/>
      <c r="U85" s="59"/>
      <c r="V85" s="44"/>
      <c r="W85" s="59"/>
      <c r="X85" s="44"/>
      <c r="Y85" s="59"/>
      <c r="Z85" s="44"/>
      <c r="AA85" s="59"/>
    </row>
    <row r="86" spans="1:27" x14ac:dyDescent="0.2">
      <c r="A86" s="14"/>
      <c r="B86" s="14"/>
      <c r="C86" s="14"/>
      <c r="D86" s="14"/>
      <c r="E86" s="14"/>
      <c r="F86" s="14"/>
      <c r="G86" s="14"/>
      <c r="H86" s="14"/>
      <c r="I86" s="14"/>
      <c r="J86" s="14"/>
      <c r="K86" s="14"/>
      <c r="L86" s="14"/>
      <c r="M86" s="14"/>
      <c r="N86" s="14"/>
      <c r="O86" s="14"/>
      <c r="P86" s="14"/>
      <c r="Q86" s="59"/>
      <c r="R86" s="14"/>
      <c r="S86" s="59"/>
      <c r="T86" s="14"/>
      <c r="U86" s="59"/>
      <c r="V86" s="44"/>
      <c r="W86" s="59"/>
      <c r="X86" s="44"/>
      <c r="Y86" s="59"/>
      <c r="Z86" s="44"/>
      <c r="AA86" s="59"/>
    </row>
    <row r="87" spans="1:27" x14ac:dyDescent="0.2">
      <c r="A87" s="14"/>
      <c r="B87" s="14"/>
      <c r="C87" s="14"/>
      <c r="D87" s="14"/>
      <c r="E87" s="14"/>
      <c r="F87" s="14"/>
      <c r="G87" s="14"/>
      <c r="H87" s="14"/>
      <c r="I87" s="14"/>
      <c r="J87" s="14"/>
      <c r="K87" s="14"/>
      <c r="L87" s="14"/>
      <c r="M87" s="14"/>
      <c r="N87" s="14"/>
      <c r="O87" s="14"/>
      <c r="P87" s="14"/>
      <c r="Q87" s="59"/>
      <c r="R87" s="14"/>
      <c r="S87" s="59"/>
      <c r="T87" s="14"/>
      <c r="U87" s="59"/>
      <c r="V87" s="44"/>
      <c r="W87" s="59"/>
      <c r="X87" s="44"/>
      <c r="Y87" s="59"/>
      <c r="Z87" s="44"/>
      <c r="AA87" s="59"/>
    </row>
    <row r="88" spans="1:27" x14ac:dyDescent="0.2">
      <c r="A88" s="14"/>
      <c r="B88" s="14"/>
      <c r="C88" s="14"/>
      <c r="D88" s="14"/>
      <c r="E88" s="14"/>
      <c r="F88" s="14"/>
      <c r="G88" s="14"/>
      <c r="H88" s="14"/>
      <c r="I88" s="14"/>
      <c r="J88" s="14"/>
      <c r="K88" s="14"/>
      <c r="L88" s="14"/>
      <c r="M88" s="14"/>
      <c r="N88" s="14"/>
      <c r="O88" s="14"/>
      <c r="P88" s="14"/>
      <c r="Q88" s="59"/>
      <c r="R88" s="14"/>
      <c r="S88" s="59"/>
      <c r="T88" s="14"/>
      <c r="U88" s="59"/>
      <c r="V88" s="44"/>
      <c r="W88" s="59"/>
      <c r="X88" s="44"/>
      <c r="Y88" s="59"/>
      <c r="Z88" s="44"/>
      <c r="AA88" s="59"/>
    </row>
    <row r="89" spans="1:27" x14ac:dyDescent="0.2">
      <c r="A89" s="14"/>
      <c r="B89" s="14"/>
      <c r="C89" s="14"/>
      <c r="D89" s="14"/>
      <c r="E89" s="14"/>
      <c r="F89" s="14"/>
      <c r="G89" s="14"/>
      <c r="H89" s="14"/>
      <c r="I89" s="14"/>
      <c r="J89" s="14"/>
      <c r="K89" s="14"/>
      <c r="L89" s="14"/>
      <c r="M89" s="14"/>
      <c r="N89" s="14"/>
      <c r="O89" s="14"/>
      <c r="P89" s="14"/>
      <c r="Q89" s="59"/>
      <c r="R89" s="14"/>
      <c r="S89" s="59"/>
      <c r="T89" s="14"/>
      <c r="U89" s="59"/>
      <c r="V89" s="44"/>
      <c r="W89" s="59"/>
      <c r="X89" s="44"/>
      <c r="Y89" s="59"/>
      <c r="Z89" s="44"/>
      <c r="AA89" s="59"/>
    </row>
  </sheetData>
  <mergeCells count="12">
    <mergeCell ref="B49:AA49"/>
    <mergeCell ref="B50:AA50"/>
    <mergeCell ref="B44:AA44"/>
    <mergeCell ref="B45:AA45"/>
    <mergeCell ref="B46:AA46"/>
    <mergeCell ref="B47:AA47"/>
    <mergeCell ref="B48:AA48"/>
    <mergeCell ref="D3:H3"/>
    <mergeCell ref="J3:N3"/>
    <mergeCell ref="P3:T3"/>
    <mergeCell ref="V3:Z3"/>
    <mergeCell ref="B43:AA43"/>
  </mergeCells>
  <pageMargins left="0.45" right="0.45" top="0.5" bottom="0.5" header="0.3" footer="0.25"/>
  <pageSetup scale="69"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Z29"/>
  <sheetViews>
    <sheetView topLeftCell="B1" workbookViewId="0">
      <selection activeCell="C10" sqref="C10"/>
    </sheetView>
  </sheetViews>
  <sheetFormatPr defaultColWidth="21.5" defaultRowHeight="11.25" x14ac:dyDescent="0.2"/>
  <cols>
    <col min="1" max="1" width="10.1640625" style="18" hidden="1" customWidth="1"/>
    <col min="2" max="2" width="45.83203125" style="18" customWidth="1"/>
    <col min="3" max="3" width="0.6640625" style="18" customWidth="1"/>
    <col min="4" max="4" width="9.33203125" style="18" customWidth="1"/>
    <col min="5" max="5" width="0.6640625" style="18" customWidth="1"/>
    <col min="6" max="6" width="9.33203125" style="18" customWidth="1"/>
    <col min="7" max="7" width="0.6640625" style="18" customWidth="1"/>
    <col min="8" max="8" width="9.33203125" style="18" customWidth="1"/>
    <col min="9" max="9" width="0.6640625" style="18" customWidth="1"/>
    <col min="10" max="10" width="9.33203125" style="18" customWidth="1"/>
    <col min="11" max="11" width="0.6640625" style="18" customWidth="1"/>
    <col min="12" max="12" width="9.33203125" style="18" customWidth="1"/>
    <col min="13" max="13" width="0.6640625" style="18" customWidth="1"/>
    <col min="14" max="14" width="9.33203125" style="18" customWidth="1"/>
    <col min="15" max="15" width="0.6640625" style="18" customWidth="1"/>
    <col min="16" max="16" width="9.33203125" style="18" customWidth="1"/>
    <col min="17" max="17" width="0.6640625" style="18" customWidth="1"/>
    <col min="18" max="18" width="9.33203125" style="18" customWidth="1"/>
    <col min="19" max="19" width="0.6640625" style="18" customWidth="1"/>
    <col min="20" max="20" width="9.33203125" style="18" customWidth="1"/>
    <col min="21" max="21" width="0.6640625" style="18" hidden="1" customWidth="1"/>
    <col min="22" max="22" width="9.33203125" style="18" hidden="1" customWidth="1"/>
    <col min="23" max="23" width="0.6640625" style="18" hidden="1" customWidth="1"/>
    <col min="24" max="24" width="9.33203125" style="18" hidden="1" customWidth="1"/>
    <col min="25" max="25" width="0.6640625" style="18" hidden="1" customWidth="1"/>
    <col min="26" max="26" width="9.33203125" style="18" hidden="1" customWidth="1"/>
    <col min="27" max="16384" width="21.5" style="18"/>
  </cols>
  <sheetData>
    <row r="1" spans="1:26" x14ac:dyDescent="0.2">
      <c r="A1" s="14"/>
      <c r="B1" s="14"/>
      <c r="C1" s="14"/>
      <c r="D1" s="14"/>
      <c r="E1" s="14"/>
      <c r="F1" s="14"/>
      <c r="G1" s="14"/>
      <c r="H1" s="14"/>
      <c r="I1" s="14"/>
      <c r="J1" s="14"/>
      <c r="K1" s="14"/>
      <c r="L1" s="14"/>
      <c r="M1" s="14"/>
      <c r="N1" s="14"/>
      <c r="O1" s="14"/>
      <c r="P1" s="14"/>
      <c r="Q1" s="14"/>
      <c r="R1" s="14"/>
      <c r="S1" s="14"/>
      <c r="T1" s="14"/>
      <c r="U1" s="14"/>
      <c r="V1" s="14"/>
      <c r="W1" s="14"/>
      <c r="X1" s="14"/>
      <c r="Y1" s="14"/>
      <c r="Z1" s="14"/>
    </row>
    <row r="2" spans="1:26" x14ac:dyDescent="0.2">
      <c r="A2" s="14"/>
      <c r="B2" s="13" t="s">
        <v>21</v>
      </c>
      <c r="C2" s="14"/>
      <c r="D2" s="14"/>
      <c r="E2" s="14"/>
      <c r="F2" s="14"/>
      <c r="G2" s="14"/>
      <c r="H2" s="14"/>
      <c r="I2" s="14"/>
      <c r="J2" s="14"/>
      <c r="K2" s="14"/>
      <c r="L2" s="14"/>
      <c r="M2" s="14"/>
      <c r="N2" s="14"/>
      <c r="O2" s="14"/>
      <c r="P2" s="14"/>
      <c r="Q2" s="14"/>
      <c r="R2" s="14"/>
      <c r="S2" s="14"/>
      <c r="T2" s="14"/>
      <c r="U2" s="14"/>
      <c r="V2" s="14"/>
      <c r="W2" s="14"/>
      <c r="X2" s="14"/>
      <c r="Y2" s="14"/>
      <c r="Z2" s="14"/>
    </row>
    <row r="3" spans="1:26" x14ac:dyDescent="0.2">
      <c r="A3" s="14"/>
      <c r="B3" s="13" t="s">
        <v>195</v>
      </c>
      <c r="C3" s="14"/>
      <c r="D3" s="14"/>
      <c r="E3" s="14"/>
      <c r="F3" s="14"/>
      <c r="G3" s="14"/>
      <c r="H3" s="14"/>
      <c r="I3" s="14"/>
      <c r="J3" s="14"/>
      <c r="K3" s="14"/>
      <c r="L3" s="14"/>
      <c r="M3" s="14"/>
      <c r="N3" s="14"/>
      <c r="O3" s="14"/>
      <c r="P3" s="14"/>
      <c r="Q3" s="14"/>
      <c r="R3" s="14"/>
      <c r="S3" s="14"/>
      <c r="T3" s="14"/>
      <c r="U3" s="14"/>
      <c r="V3" s="14"/>
      <c r="W3" s="14"/>
      <c r="X3" s="14"/>
      <c r="Y3" s="14"/>
      <c r="Z3" s="14"/>
    </row>
    <row r="4" spans="1:26" x14ac:dyDescent="0.2">
      <c r="A4" s="14"/>
      <c r="B4" s="14"/>
      <c r="C4" s="14"/>
      <c r="D4" s="14"/>
      <c r="E4" s="14"/>
      <c r="F4" s="14"/>
      <c r="G4" s="14"/>
      <c r="H4" s="14"/>
      <c r="I4" s="14"/>
      <c r="J4" s="14"/>
      <c r="K4" s="14"/>
      <c r="L4" s="14"/>
      <c r="M4" s="14"/>
      <c r="N4" s="14"/>
      <c r="O4" s="14"/>
      <c r="P4" s="14"/>
      <c r="Q4" s="14"/>
      <c r="R4" s="14"/>
      <c r="S4" s="14"/>
      <c r="T4" s="14"/>
      <c r="U4" s="14"/>
      <c r="V4" s="14"/>
      <c r="W4" s="14"/>
      <c r="X4" s="14"/>
      <c r="Y4" s="14"/>
      <c r="Z4" s="14"/>
    </row>
    <row r="5" spans="1:26" s="13" customFormat="1" x14ac:dyDescent="0.2">
      <c r="A5" s="45"/>
      <c r="B5" s="45"/>
      <c r="C5" s="45"/>
      <c r="D5" s="45"/>
      <c r="E5" s="45"/>
      <c r="F5" s="45"/>
      <c r="G5" s="45"/>
      <c r="H5" s="45"/>
      <c r="I5" s="45"/>
      <c r="J5" s="45"/>
      <c r="K5" s="45"/>
      <c r="L5" s="45"/>
      <c r="M5" s="45"/>
      <c r="N5" s="45"/>
      <c r="O5" s="45"/>
      <c r="P5" s="45"/>
      <c r="Q5" s="45"/>
      <c r="R5" s="45"/>
      <c r="S5" s="45"/>
      <c r="T5" s="45"/>
      <c r="U5" s="45"/>
      <c r="V5" s="45"/>
      <c r="W5" s="45"/>
      <c r="X5" s="45"/>
      <c r="Y5" s="45"/>
      <c r="Z5" s="45"/>
    </row>
    <row r="6" spans="1:26" s="13" customFormat="1" x14ac:dyDescent="0.2">
      <c r="A6" s="45"/>
      <c r="B6" s="45"/>
      <c r="C6" s="45"/>
      <c r="D6" s="259">
        <v>2015</v>
      </c>
      <c r="E6" s="260"/>
      <c r="F6" s="260"/>
      <c r="G6" s="260"/>
      <c r="H6" s="260"/>
      <c r="I6" s="260"/>
      <c r="J6" s="260"/>
      <c r="K6" s="45"/>
      <c r="L6" s="259">
        <v>2016</v>
      </c>
      <c r="M6" s="260"/>
      <c r="N6" s="260"/>
      <c r="O6" s="260"/>
      <c r="P6" s="260"/>
      <c r="Q6" s="260"/>
      <c r="R6" s="260"/>
      <c r="S6" s="45"/>
      <c r="T6" s="113">
        <v>2017</v>
      </c>
      <c r="U6" s="113"/>
      <c r="V6" s="113"/>
      <c r="W6" s="108"/>
      <c r="X6" s="113"/>
      <c r="Y6" s="113"/>
      <c r="Z6" s="108"/>
    </row>
    <row r="7" spans="1:26" s="13" customFormat="1" x14ac:dyDescent="0.2">
      <c r="A7" s="45"/>
      <c r="B7" s="110" t="s">
        <v>52</v>
      </c>
      <c r="C7" s="45"/>
      <c r="D7" s="111" t="s">
        <v>53</v>
      </c>
      <c r="E7" s="109"/>
      <c r="F7" s="111" t="s">
        <v>54</v>
      </c>
      <c r="G7" s="109"/>
      <c r="H7" s="111" t="s">
        <v>55</v>
      </c>
      <c r="I7" s="109"/>
      <c r="J7" s="111" t="s">
        <v>56</v>
      </c>
      <c r="K7" s="109"/>
      <c r="L7" s="112" t="s">
        <v>53</v>
      </c>
      <c r="M7" s="114"/>
      <c r="N7" s="112" t="s">
        <v>54</v>
      </c>
      <c r="O7" s="114"/>
      <c r="P7" s="112" t="s">
        <v>55</v>
      </c>
      <c r="Q7" s="114"/>
      <c r="R7" s="112" t="s">
        <v>56</v>
      </c>
      <c r="S7" s="45"/>
      <c r="T7" s="111" t="s">
        <v>53</v>
      </c>
      <c r="U7" s="109"/>
      <c r="V7" s="111" t="s">
        <v>54</v>
      </c>
      <c r="W7" s="109"/>
      <c r="X7" s="112" t="s">
        <v>55</v>
      </c>
      <c r="Y7" s="114"/>
      <c r="Z7" s="112" t="s">
        <v>56</v>
      </c>
    </row>
    <row r="8" spans="1:26" x14ac:dyDescent="0.2">
      <c r="A8" s="14"/>
      <c r="B8" s="18" t="s">
        <v>196</v>
      </c>
      <c r="C8" s="14"/>
      <c r="D8" s="14"/>
      <c r="E8" s="14"/>
      <c r="F8" s="14"/>
      <c r="G8" s="14"/>
      <c r="H8" s="14"/>
      <c r="I8" s="14"/>
      <c r="J8" s="14"/>
      <c r="K8" s="14"/>
      <c r="L8" s="14"/>
      <c r="M8" s="14"/>
      <c r="N8" s="14"/>
      <c r="O8" s="14"/>
      <c r="P8" s="14"/>
      <c r="Q8" s="14"/>
      <c r="R8" s="14"/>
      <c r="S8" s="14"/>
      <c r="T8" s="14"/>
      <c r="U8" s="14"/>
      <c r="V8" s="14"/>
      <c r="W8" s="14"/>
      <c r="X8" s="14"/>
      <c r="Y8" s="14"/>
      <c r="Z8" s="14"/>
    </row>
    <row r="9" spans="1:26" x14ac:dyDescent="0.2">
      <c r="A9" s="14"/>
      <c r="B9" s="21" t="s">
        <v>354</v>
      </c>
      <c r="C9" s="14"/>
      <c r="D9" s="22">
        <v>111000000</v>
      </c>
      <c r="E9" s="14"/>
      <c r="F9" s="22">
        <v>110000000</v>
      </c>
      <c r="G9" s="14"/>
      <c r="H9" s="22">
        <v>103000000</v>
      </c>
      <c r="I9" s="23"/>
      <c r="J9" s="22">
        <v>102000000</v>
      </c>
      <c r="K9" s="23"/>
      <c r="L9" s="22">
        <v>99000000</v>
      </c>
      <c r="M9" s="23"/>
      <c r="N9" s="22">
        <v>97000000</v>
      </c>
      <c r="O9" s="23"/>
      <c r="P9" s="22">
        <v>93000000</v>
      </c>
      <c r="R9" s="22">
        <v>91000000</v>
      </c>
      <c r="S9" s="14"/>
      <c r="T9" s="160">
        <v>88000000</v>
      </c>
      <c r="Y9" s="23"/>
      <c r="Z9" s="23"/>
    </row>
    <row r="10" spans="1:26" x14ac:dyDescent="0.2">
      <c r="A10" s="14"/>
      <c r="B10" s="21" t="s">
        <v>197</v>
      </c>
      <c r="C10" s="14"/>
      <c r="D10" s="24">
        <v>12000000</v>
      </c>
      <c r="E10" s="14"/>
      <c r="F10" s="24">
        <v>11000000</v>
      </c>
      <c r="G10" s="14"/>
      <c r="H10" s="24">
        <v>12000000</v>
      </c>
      <c r="I10" s="44"/>
      <c r="J10" s="24">
        <v>11000000</v>
      </c>
      <c r="K10" s="44"/>
      <c r="L10" s="24">
        <v>11000000</v>
      </c>
      <c r="M10" s="44"/>
      <c r="N10" s="24">
        <v>10000000</v>
      </c>
      <c r="O10" s="44"/>
      <c r="P10" s="24">
        <v>7000000</v>
      </c>
      <c r="R10" s="24">
        <v>8000000</v>
      </c>
      <c r="S10" s="14"/>
      <c r="T10" s="151">
        <v>10000000</v>
      </c>
      <c r="Y10" s="44"/>
      <c r="Z10" s="44"/>
    </row>
    <row r="11" spans="1:26" x14ac:dyDescent="0.2">
      <c r="A11" s="14"/>
      <c r="B11" s="21" t="s">
        <v>198</v>
      </c>
      <c r="C11" s="14"/>
      <c r="D11" s="24">
        <v>1000000</v>
      </c>
      <c r="E11" s="14"/>
      <c r="F11" s="24">
        <v>1000000</v>
      </c>
      <c r="G11" s="14"/>
      <c r="H11" s="24">
        <v>1000000</v>
      </c>
      <c r="I11" s="44"/>
      <c r="J11" s="24">
        <v>2000000</v>
      </c>
      <c r="K11" s="44"/>
      <c r="L11" s="24">
        <v>2000000</v>
      </c>
      <c r="M11" s="44"/>
      <c r="N11" s="24">
        <v>2000000</v>
      </c>
      <c r="O11" s="44"/>
      <c r="P11" s="24">
        <v>1000000</v>
      </c>
      <c r="R11" s="24">
        <v>0</v>
      </c>
      <c r="S11" s="14"/>
      <c r="T11" s="151">
        <v>0</v>
      </c>
      <c r="Y11" s="44"/>
      <c r="Z11" s="44"/>
    </row>
    <row r="12" spans="1:26" x14ac:dyDescent="0.2">
      <c r="A12" s="14"/>
      <c r="B12" s="21" t="s">
        <v>199</v>
      </c>
      <c r="C12" s="14"/>
      <c r="D12" s="24">
        <v>0</v>
      </c>
      <c r="E12" s="14"/>
      <c r="F12" s="24">
        <v>0</v>
      </c>
      <c r="G12" s="14"/>
      <c r="H12" s="24">
        <v>0</v>
      </c>
      <c r="I12" s="44"/>
      <c r="J12" s="24">
        <v>0</v>
      </c>
      <c r="K12" s="44"/>
      <c r="L12" s="24">
        <v>0</v>
      </c>
      <c r="M12" s="44"/>
      <c r="N12" s="24">
        <v>4000000</v>
      </c>
      <c r="O12" s="44"/>
      <c r="P12" s="24">
        <v>4000000</v>
      </c>
      <c r="R12" s="24">
        <v>4000000</v>
      </c>
      <c r="S12" s="14"/>
      <c r="T12" s="151">
        <v>0</v>
      </c>
      <c r="Y12" s="44"/>
      <c r="Z12" s="44"/>
    </row>
    <row r="13" spans="1:26" x14ac:dyDescent="0.2">
      <c r="A13" s="14"/>
      <c r="B13" s="21" t="s">
        <v>388</v>
      </c>
      <c r="C13" s="14"/>
      <c r="D13" s="24">
        <v>0</v>
      </c>
      <c r="E13" s="14"/>
      <c r="F13" s="24">
        <v>0</v>
      </c>
      <c r="G13" s="14"/>
      <c r="H13" s="24">
        <v>0</v>
      </c>
      <c r="I13" s="44"/>
      <c r="J13" s="24">
        <v>0</v>
      </c>
      <c r="K13" s="44"/>
      <c r="L13" s="24">
        <v>5000000</v>
      </c>
      <c r="M13" s="44"/>
      <c r="N13" s="24">
        <v>0</v>
      </c>
      <c r="O13" s="44"/>
      <c r="P13" s="24">
        <v>0</v>
      </c>
      <c r="R13" s="24">
        <v>0</v>
      </c>
      <c r="S13" s="14"/>
      <c r="T13" s="151">
        <v>0</v>
      </c>
      <c r="Y13" s="44"/>
      <c r="Z13" s="44"/>
    </row>
    <row r="14" spans="1:26" x14ac:dyDescent="0.2">
      <c r="A14" s="14"/>
      <c r="B14" s="21" t="s">
        <v>200</v>
      </c>
      <c r="C14" s="14"/>
      <c r="D14" s="26">
        <v>0</v>
      </c>
      <c r="E14" s="14"/>
      <c r="F14" s="26">
        <v>0</v>
      </c>
      <c r="G14" s="14"/>
      <c r="H14" s="26">
        <v>0</v>
      </c>
      <c r="I14" s="44"/>
      <c r="J14" s="26">
        <v>171000000</v>
      </c>
      <c r="K14" s="44"/>
      <c r="L14" s="26">
        <v>171000000</v>
      </c>
      <c r="M14" s="44"/>
      <c r="N14" s="26">
        <v>171000000</v>
      </c>
      <c r="O14" s="44"/>
      <c r="P14" s="26">
        <v>0</v>
      </c>
      <c r="R14" s="26">
        <v>0</v>
      </c>
      <c r="S14" s="14"/>
      <c r="T14" s="154">
        <v>0</v>
      </c>
      <c r="Y14" s="62"/>
      <c r="Z14" s="62"/>
    </row>
    <row r="15" spans="1:26" x14ac:dyDescent="0.2">
      <c r="A15" s="14"/>
      <c r="B15" s="14"/>
      <c r="C15" s="14"/>
      <c r="D15" s="24"/>
      <c r="E15" s="14"/>
      <c r="F15" s="24"/>
      <c r="G15" s="14"/>
      <c r="H15" s="24"/>
      <c r="I15" s="44"/>
      <c r="J15" s="24"/>
      <c r="K15" s="44"/>
      <c r="L15" s="24"/>
      <c r="M15" s="44"/>
      <c r="N15" s="24"/>
      <c r="O15" s="44"/>
      <c r="P15" s="24"/>
      <c r="R15" s="24"/>
      <c r="S15" s="14"/>
      <c r="T15" s="151"/>
      <c r="Y15" s="44"/>
      <c r="Z15" s="44"/>
    </row>
    <row r="16" spans="1:26" x14ac:dyDescent="0.2">
      <c r="A16" s="14"/>
      <c r="B16" s="29" t="s">
        <v>201</v>
      </c>
      <c r="C16" s="14"/>
      <c r="D16" s="24">
        <f>SUM(D9:D14)</f>
        <v>124000000</v>
      </c>
      <c r="E16" s="44"/>
      <c r="F16" s="24">
        <f>SUM(F9:F14)</f>
        <v>122000000</v>
      </c>
      <c r="G16" s="44"/>
      <c r="H16" s="24">
        <f>SUM(H9:H14)</f>
        <v>116000000</v>
      </c>
      <c r="I16" s="44"/>
      <c r="J16" s="24">
        <f>SUM(J9:J14)</f>
        <v>286000000</v>
      </c>
      <c r="K16" s="44"/>
      <c r="L16" s="24">
        <f>SUM(L9:L14)</f>
        <v>288000000</v>
      </c>
      <c r="M16" s="44"/>
      <c r="N16" s="24">
        <f>SUM(N9:N14)</f>
        <v>284000000</v>
      </c>
      <c r="O16" s="44"/>
      <c r="P16" s="24">
        <f>SUM(P9:P14)</f>
        <v>105000000</v>
      </c>
      <c r="Q16" s="44"/>
      <c r="R16" s="24">
        <f>SUM(R9:R14)</f>
        <v>103000000</v>
      </c>
      <c r="S16" s="14"/>
      <c r="T16" s="151">
        <f>SUM(T9:T14)</f>
        <v>98000000</v>
      </c>
      <c r="Y16" s="44"/>
      <c r="Z16" s="44"/>
    </row>
    <row r="17" spans="1:26" x14ac:dyDescent="0.2">
      <c r="A17" s="14"/>
      <c r="B17" s="29" t="s">
        <v>202</v>
      </c>
      <c r="C17" s="14"/>
      <c r="D17" s="24">
        <v>4000000</v>
      </c>
      <c r="E17" s="14"/>
      <c r="F17" s="24">
        <v>5000000</v>
      </c>
      <c r="G17" s="14"/>
      <c r="H17" s="24">
        <v>7000000</v>
      </c>
      <c r="I17" s="44"/>
      <c r="J17" s="24">
        <v>6000000</v>
      </c>
      <c r="K17" s="44"/>
      <c r="L17" s="24">
        <v>4000000</v>
      </c>
      <c r="M17" s="44"/>
      <c r="N17" s="24">
        <v>5000000</v>
      </c>
      <c r="O17" s="44"/>
      <c r="P17" s="24">
        <v>4000000</v>
      </c>
      <c r="R17" s="24">
        <v>4000000</v>
      </c>
      <c r="S17" s="14"/>
      <c r="T17" s="151">
        <v>9000000</v>
      </c>
      <c r="Y17" s="44"/>
      <c r="Z17" s="44"/>
    </row>
    <row r="18" spans="1:26" x14ac:dyDescent="0.2">
      <c r="A18" s="14"/>
      <c r="B18" s="14"/>
      <c r="C18" s="14"/>
      <c r="D18" s="24"/>
      <c r="E18" s="14"/>
      <c r="F18" s="14"/>
      <c r="G18" s="14"/>
      <c r="H18" s="14"/>
      <c r="I18" s="14"/>
      <c r="J18" s="14"/>
      <c r="K18" s="14"/>
      <c r="L18" s="14"/>
      <c r="M18" s="14"/>
      <c r="N18" s="14"/>
      <c r="O18" s="14"/>
      <c r="P18" s="14"/>
      <c r="R18" s="14"/>
      <c r="S18" s="14"/>
      <c r="T18" s="164"/>
      <c r="Y18" s="14"/>
      <c r="Z18" s="14"/>
    </row>
    <row r="19" spans="1:26" ht="12" thickBot="1" x14ac:dyDescent="0.25">
      <c r="A19" s="14"/>
      <c r="B19" s="86" t="s">
        <v>284</v>
      </c>
      <c r="C19" s="14"/>
      <c r="D19" s="32">
        <f>D16+D17</f>
        <v>128000000</v>
      </c>
      <c r="E19" s="102"/>
      <c r="F19" s="32">
        <f>F16+F17</f>
        <v>127000000</v>
      </c>
      <c r="G19" s="102"/>
      <c r="H19" s="32">
        <f>H16+H17</f>
        <v>123000000</v>
      </c>
      <c r="I19" s="102"/>
      <c r="J19" s="32">
        <f>J16+J17</f>
        <v>292000000</v>
      </c>
      <c r="K19" s="102"/>
      <c r="L19" s="32">
        <f>L16+L17</f>
        <v>292000000</v>
      </c>
      <c r="M19" s="102"/>
      <c r="N19" s="32">
        <f>N16+N17</f>
        <v>289000000</v>
      </c>
      <c r="O19" s="102"/>
      <c r="P19" s="32">
        <f>P16+P17</f>
        <v>109000000</v>
      </c>
      <c r="Q19" s="102"/>
      <c r="R19" s="32">
        <f>R16+R17</f>
        <v>107000000</v>
      </c>
      <c r="S19" s="14"/>
      <c r="T19" s="168">
        <f>T16+T17</f>
        <v>107000000</v>
      </c>
      <c r="Y19" s="23"/>
      <c r="Z19" s="102"/>
    </row>
    <row r="20" spans="1:26" ht="12" thickTop="1" x14ac:dyDescent="0.2">
      <c r="A20" s="14"/>
      <c r="B20" s="14"/>
      <c r="C20" s="14"/>
      <c r="D20" s="14"/>
      <c r="E20" s="14"/>
      <c r="F20" s="14"/>
      <c r="G20" s="14"/>
      <c r="H20" s="14"/>
      <c r="I20" s="14"/>
      <c r="J20" s="14"/>
      <c r="K20" s="14"/>
      <c r="L20" s="14"/>
      <c r="M20" s="14"/>
      <c r="N20" s="14"/>
      <c r="O20" s="14"/>
      <c r="P20" s="14"/>
      <c r="R20" s="14"/>
      <c r="S20" s="14"/>
      <c r="T20" s="164"/>
      <c r="Y20" s="14"/>
      <c r="Z20" s="14"/>
    </row>
    <row r="21" spans="1:26" x14ac:dyDescent="0.2">
      <c r="A21" s="14"/>
      <c r="B21" s="18" t="s">
        <v>203</v>
      </c>
      <c r="C21" s="14"/>
      <c r="D21" s="51">
        <v>2.0999999999999999E-3</v>
      </c>
      <c r="E21" s="38"/>
      <c r="F21" s="51">
        <v>2E-3</v>
      </c>
      <c r="G21" s="38"/>
      <c r="H21" s="51">
        <v>2E-3</v>
      </c>
      <c r="I21" s="52"/>
      <c r="J21" s="51">
        <v>4.5999999999999999E-3</v>
      </c>
      <c r="K21" s="52"/>
      <c r="L21" s="51">
        <v>4.7682032689999997E-3</v>
      </c>
      <c r="M21" s="52"/>
      <c r="N21" s="51">
        <v>4.5019082479999997E-3</v>
      </c>
      <c r="O21" s="52"/>
      <c r="P21" s="51">
        <v>1.652316275E-3</v>
      </c>
      <c r="R21" s="51">
        <v>1.659995656E-3</v>
      </c>
      <c r="S21" s="38"/>
      <c r="T21" s="167">
        <v>1.8E-3</v>
      </c>
      <c r="Y21" s="52"/>
      <c r="Z21" s="52"/>
    </row>
    <row r="22" spans="1:26" x14ac:dyDescent="0.2">
      <c r="A22" s="14"/>
      <c r="B22" s="18" t="s">
        <v>204</v>
      </c>
      <c r="C22" s="14"/>
      <c r="D22" s="51">
        <v>3.0000000000000001E-3</v>
      </c>
      <c r="E22" s="38"/>
      <c r="F22" s="51">
        <v>3.0000000000000001E-3</v>
      </c>
      <c r="G22" s="38"/>
      <c r="H22" s="51">
        <v>2.8E-3</v>
      </c>
      <c r="I22" s="52"/>
      <c r="J22" s="51">
        <v>6.7000000000000002E-3</v>
      </c>
      <c r="K22" s="52"/>
      <c r="L22" s="51">
        <v>6.8833832299999998E-3</v>
      </c>
      <c r="M22" s="52"/>
      <c r="N22" s="51">
        <v>6.3375803160000002E-3</v>
      </c>
      <c r="O22" s="52"/>
      <c r="P22" s="51">
        <v>2.2515543989999999E-3</v>
      </c>
      <c r="R22" s="51">
        <v>2.2830075959999999E-3</v>
      </c>
      <c r="S22" s="38"/>
      <c r="T22" s="167">
        <v>2.3999999999999998E-3</v>
      </c>
      <c r="Y22" s="52"/>
      <c r="Z22" s="52"/>
    </row>
    <row r="23" spans="1:26" x14ac:dyDescent="0.2">
      <c r="A23" s="14"/>
      <c r="B23" s="14"/>
      <c r="C23" s="14"/>
      <c r="D23" s="103"/>
      <c r="E23" s="55"/>
      <c r="F23" s="103"/>
      <c r="G23" s="55"/>
      <c r="H23" s="103"/>
      <c r="I23" s="104"/>
      <c r="J23" s="103"/>
      <c r="K23" s="104"/>
      <c r="L23" s="103"/>
      <c r="M23" s="104"/>
      <c r="N23" s="103"/>
      <c r="O23" s="104"/>
      <c r="P23" s="39"/>
      <c r="Q23" s="104"/>
      <c r="R23" s="39"/>
      <c r="S23" s="55"/>
      <c r="T23" s="162"/>
      <c r="U23" s="104"/>
      <c r="V23" s="104"/>
      <c r="W23" s="104"/>
      <c r="X23" s="40"/>
      <c r="Y23" s="39"/>
      <c r="Z23" s="39"/>
    </row>
    <row r="24" spans="1:26" x14ac:dyDescent="0.2">
      <c r="A24" s="14"/>
      <c r="B24" s="18" t="s">
        <v>205</v>
      </c>
      <c r="C24" s="14"/>
      <c r="D24" s="39">
        <v>1.532</v>
      </c>
      <c r="E24" s="40"/>
      <c r="F24" s="39">
        <v>1.5</v>
      </c>
      <c r="G24" s="40"/>
      <c r="H24" s="39">
        <v>1.56</v>
      </c>
      <c r="I24" s="40"/>
      <c r="J24" s="39">
        <v>0.54900000000000004</v>
      </c>
      <c r="K24" s="40"/>
      <c r="L24" s="39">
        <v>0.56299999999999994</v>
      </c>
      <c r="M24" s="40"/>
      <c r="N24" s="39">
        <v>0.55600000000000005</v>
      </c>
      <c r="O24" s="40"/>
      <c r="P24" s="39">
        <v>1.41</v>
      </c>
      <c r="R24" s="39">
        <v>1.641</v>
      </c>
      <c r="S24" s="40"/>
      <c r="T24" s="162">
        <v>1.673</v>
      </c>
      <c r="Y24" s="40"/>
      <c r="Z24" s="40"/>
    </row>
    <row r="25" spans="1:26" x14ac:dyDescent="0.2">
      <c r="A25" s="14"/>
      <c r="B25" s="18" t="s">
        <v>206</v>
      </c>
      <c r="C25" s="14"/>
      <c r="D25" s="39">
        <v>1.484</v>
      </c>
      <c r="E25" s="40"/>
      <c r="F25" s="39">
        <v>1.4410000000000001</v>
      </c>
      <c r="G25" s="40"/>
      <c r="H25" s="39">
        <v>1.472</v>
      </c>
      <c r="I25" s="40"/>
      <c r="J25" s="39">
        <v>0.53800000000000003</v>
      </c>
      <c r="K25" s="40"/>
      <c r="L25" s="39">
        <v>0.55500000000000005</v>
      </c>
      <c r="M25" s="40"/>
      <c r="N25" s="39">
        <v>0.54700000000000004</v>
      </c>
      <c r="O25" s="40"/>
      <c r="P25" s="39">
        <v>1.3580000000000001</v>
      </c>
      <c r="R25" s="39">
        <v>1.579</v>
      </c>
      <c r="S25" s="40"/>
      <c r="T25" s="162">
        <v>1.5329999999999999</v>
      </c>
      <c r="Y25" s="40"/>
      <c r="Z25" s="40"/>
    </row>
    <row r="26" spans="1:26" x14ac:dyDescent="0.2">
      <c r="A26" s="14"/>
      <c r="B26" s="18" t="s">
        <v>207</v>
      </c>
      <c r="C26" s="14"/>
      <c r="D26" s="39">
        <v>2.282</v>
      </c>
      <c r="E26" s="40"/>
      <c r="F26" s="39">
        <v>2.2789999999999999</v>
      </c>
      <c r="G26" s="40"/>
      <c r="H26" s="39">
        <v>2.4140000000000001</v>
      </c>
      <c r="I26" s="40"/>
      <c r="J26" s="39">
        <v>0.96199999999999997</v>
      </c>
      <c r="K26" s="40"/>
      <c r="L26" s="39">
        <v>0.997</v>
      </c>
      <c r="M26" s="40"/>
      <c r="N26" s="39">
        <v>0.98599999999999999</v>
      </c>
      <c r="O26" s="40"/>
      <c r="P26" s="39">
        <v>2.61</v>
      </c>
      <c r="R26" s="39">
        <v>2.7280000000000002</v>
      </c>
      <c r="S26" s="40"/>
      <c r="T26" s="162">
        <v>2.8159999999999998</v>
      </c>
      <c r="Y26" s="40"/>
      <c r="Z26" s="40"/>
    </row>
    <row r="27" spans="1:26" ht="22.5" x14ac:dyDescent="0.2">
      <c r="A27" s="14"/>
      <c r="B27" s="18" t="s">
        <v>208</v>
      </c>
      <c r="C27" s="14"/>
      <c r="D27" s="39">
        <v>2.2109999999999999</v>
      </c>
      <c r="E27" s="40"/>
      <c r="F27" s="39">
        <v>2.1890000000000001</v>
      </c>
      <c r="G27" s="40"/>
      <c r="H27" s="39">
        <v>2.2759999999999998</v>
      </c>
      <c r="I27" s="40"/>
      <c r="J27" s="39">
        <v>0.94199999999999995</v>
      </c>
      <c r="K27" s="40"/>
      <c r="L27" s="39">
        <v>0.98299999999999998</v>
      </c>
      <c r="M27" s="40"/>
      <c r="N27" s="39">
        <v>0.96899999999999997</v>
      </c>
      <c r="O27" s="40"/>
      <c r="P27" s="39">
        <v>2.5139999999999998</v>
      </c>
      <c r="R27" s="39">
        <v>2.6259999999999999</v>
      </c>
      <c r="S27" s="40"/>
      <c r="T27" s="162">
        <v>2.5790000000000002</v>
      </c>
      <c r="Y27" s="40"/>
      <c r="Z27" s="40"/>
    </row>
    <row r="28" spans="1:26"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ht="57.75" customHeight="1" x14ac:dyDescent="0.2">
      <c r="A29" s="14"/>
      <c r="B29" s="262" t="s">
        <v>294</v>
      </c>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row>
  </sheetData>
  <mergeCells count="3">
    <mergeCell ref="D6:J6"/>
    <mergeCell ref="L6:R6"/>
    <mergeCell ref="B29:Z29"/>
  </mergeCells>
  <pageMargins left="0.45" right="0.45" top="0.5" bottom="0.5" header="0.3" footer="0.25"/>
  <pageSetup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Z25"/>
  <sheetViews>
    <sheetView topLeftCell="B1" workbookViewId="0">
      <selection activeCell="C10" sqref="C10"/>
    </sheetView>
  </sheetViews>
  <sheetFormatPr defaultColWidth="21.5" defaultRowHeight="11.25" x14ac:dyDescent="0.2"/>
  <cols>
    <col min="1" max="1" width="18" style="18" hidden="1" customWidth="1"/>
    <col min="2" max="2" width="43.6640625" style="18" customWidth="1"/>
    <col min="3" max="3" width="0.6640625" style="18" customWidth="1"/>
    <col min="4" max="4" width="9.33203125" style="18" customWidth="1"/>
    <col min="5" max="5" width="0.6640625" style="18" customWidth="1"/>
    <col min="6" max="6" width="9.33203125" style="18" customWidth="1"/>
    <col min="7" max="7" width="0.6640625" style="18" customWidth="1"/>
    <col min="8" max="8" width="9.33203125" style="18" customWidth="1"/>
    <col min="9" max="9" width="0.6640625" style="18" customWidth="1"/>
    <col min="10" max="10" width="9.33203125" style="18" customWidth="1"/>
    <col min="11" max="11" width="0.6640625" style="18" customWidth="1"/>
    <col min="12" max="12" width="9.33203125" style="18" customWidth="1"/>
    <col min="13" max="13" width="0.6640625" style="18" customWidth="1"/>
    <col min="14" max="14" width="9.33203125" style="18" customWidth="1"/>
    <col min="15" max="15" width="0.6640625" style="18" customWidth="1"/>
    <col min="16" max="16" width="9.33203125" style="18" customWidth="1"/>
    <col min="17" max="17" width="0.6640625" style="18" customWidth="1"/>
    <col min="18" max="18" width="9.33203125" style="18" customWidth="1"/>
    <col min="19" max="19" width="0.6640625" style="18" customWidth="1"/>
    <col min="20" max="20" width="9.33203125" style="18" customWidth="1"/>
    <col min="21" max="21" width="0.6640625" style="18" hidden="1" customWidth="1"/>
    <col min="22" max="22" width="9.33203125" style="18" hidden="1" customWidth="1"/>
    <col min="23" max="23" width="0.6640625" style="18" hidden="1" customWidth="1"/>
    <col min="24" max="24" width="9.33203125" style="18" hidden="1" customWidth="1"/>
    <col min="25" max="25" width="0.6640625" style="18" hidden="1" customWidth="1"/>
    <col min="26" max="26" width="9.33203125" style="18" hidden="1" customWidth="1"/>
    <col min="27" max="16384" width="21.5" style="18"/>
  </cols>
  <sheetData>
    <row r="1" spans="1:26" ht="22.5" x14ac:dyDescent="0.2">
      <c r="A1" s="105"/>
      <c r="B1" s="13" t="s">
        <v>21</v>
      </c>
      <c r="C1" s="63"/>
      <c r="D1" s="63"/>
      <c r="E1" s="63"/>
      <c r="F1" s="63"/>
      <c r="G1" s="63"/>
      <c r="H1" s="63"/>
      <c r="I1" s="63"/>
      <c r="J1" s="63"/>
      <c r="K1" s="105"/>
      <c r="L1" s="105"/>
      <c r="M1" s="105"/>
      <c r="N1" s="105"/>
      <c r="O1" s="105"/>
      <c r="P1" s="105"/>
      <c r="Q1" s="105"/>
      <c r="R1" s="105"/>
      <c r="S1" s="105"/>
      <c r="T1" s="105"/>
      <c r="U1" s="105"/>
      <c r="V1" s="105"/>
      <c r="W1" s="105"/>
      <c r="X1" s="105"/>
      <c r="Y1" s="105"/>
      <c r="Z1" s="105"/>
    </row>
    <row r="2" spans="1:26" x14ac:dyDescent="0.2">
      <c r="A2" s="105"/>
      <c r="B2" s="267" t="s">
        <v>209</v>
      </c>
      <c r="C2" s="262"/>
      <c r="D2" s="262"/>
      <c r="E2" s="262"/>
      <c r="F2" s="262"/>
      <c r="G2" s="262"/>
      <c r="H2" s="262"/>
      <c r="I2" s="262"/>
      <c r="J2" s="262"/>
      <c r="K2" s="105"/>
      <c r="L2" s="105"/>
      <c r="M2" s="105"/>
      <c r="N2" s="105"/>
      <c r="O2" s="105"/>
      <c r="P2" s="105"/>
      <c r="Q2" s="105"/>
      <c r="R2" s="105"/>
      <c r="S2" s="105"/>
      <c r="T2" s="105"/>
      <c r="U2" s="105"/>
      <c r="V2" s="105"/>
      <c r="W2" s="105"/>
      <c r="X2" s="105"/>
      <c r="Y2" s="105"/>
      <c r="Z2" s="105"/>
    </row>
    <row r="3" spans="1:26" x14ac:dyDescent="0.2">
      <c r="A3" s="105"/>
      <c r="B3" s="14"/>
      <c r="C3" s="105"/>
      <c r="D3" s="105"/>
      <c r="E3" s="105"/>
      <c r="F3" s="105"/>
      <c r="G3" s="105"/>
      <c r="H3" s="105"/>
      <c r="I3" s="105"/>
      <c r="J3" s="105"/>
      <c r="K3" s="105"/>
      <c r="L3" s="105"/>
      <c r="M3" s="105"/>
      <c r="N3" s="105"/>
      <c r="O3" s="105"/>
      <c r="P3" s="105"/>
      <c r="Q3" s="105"/>
      <c r="R3" s="105"/>
      <c r="S3" s="105"/>
      <c r="T3" s="105"/>
      <c r="U3" s="105"/>
      <c r="V3" s="105"/>
      <c r="W3" s="105"/>
      <c r="X3" s="105"/>
      <c r="Y3" s="105"/>
      <c r="Z3" s="105"/>
    </row>
    <row r="4" spans="1:26" s="13" customFormat="1" x14ac:dyDescent="0.2">
      <c r="A4" s="63"/>
      <c r="B4" s="45"/>
      <c r="C4" s="63"/>
      <c r="D4" s="63"/>
      <c r="E4" s="63"/>
      <c r="F4" s="63"/>
      <c r="G4" s="63"/>
      <c r="H4" s="63"/>
      <c r="I4" s="63"/>
      <c r="J4" s="63"/>
      <c r="K4" s="63"/>
      <c r="L4" s="63"/>
      <c r="M4" s="63"/>
      <c r="N4" s="63"/>
      <c r="O4" s="63"/>
      <c r="P4" s="63"/>
      <c r="Q4" s="63"/>
      <c r="R4" s="63"/>
      <c r="S4" s="63"/>
      <c r="T4" s="63"/>
      <c r="U4" s="63"/>
      <c r="V4" s="63"/>
      <c r="W4" s="63"/>
      <c r="X4" s="63"/>
      <c r="Y4" s="63"/>
      <c r="Z4" s="63"/>
    </row>
    <row r="5" spans="1:26" s="13" customFormat="1" x14ac:dyDescent="0.2">
      <c r="A5" s="63"/>
      <c r="B5" s="45"/>
      <c r="C5" s="63"/>
      <c r="D5" s="259">
        <v>2015</v>
      </c>
      <c r="E5" s="260"/>
      <c r="F5" s="260"/>
      <c r="G5" s="260"/>
      <c r="H5" s="260"/>
      <c r="I5" s="260"/>
      <c r="J5" s="260"/>
      <c r="K5" s="45"/>
      <c r="L5" s="259">
        <v>2016</v>
      </c>
      <c r="M5" s="260"/>
      <c r="N5" s="260"/>
      <c r="O5" s="260"/>
      <c r="P5" s="260"/>
      <c r="Q5" s="260"/>
      <c r="R5" s="260"/>
      <c r="S5" s="45"/>
      <c r="T5" s="111" t="s">
        <v>101</v>
      </c>
      <c r="U5" s="131" t="s">
        <v>114</v>
      </c>
      <c r="V5" s="111" t="s">
        <v>114</v>
      </c>
      <c r="W5" s="111" t="s">
        <v>114</v>
      </c>
      <c r="X5" s="111" t="s">
        <v>114</v>
      </c>
      <c r="Y5" s="111" t="s">
        <v>114</v>
      </c>
      <c r="Z5" s="131" t="s">
        <v>114</v>
      </c>
    </row>
    <row r="6" spans="1:26" s="13" customFormat="1" x14ac:dyDescent="0.2">
      <c r="A6" s="63"/>
      <c r="B6" s="132" t="s">
        <v>52</v>
      </c>
      <c r="C6" s="63"/>
      <c r="D6" s="111" t="s">
        <v>53</v>
      </c>
      <c r="E6" s="109"/>
      <c r="F6" s="111" t="s">
        <v>54</v>
      </c>
      <c r="G6" s="109"/>
      <c r="H6" s="111" t="s">
        <v>55</v>
      </c>
      <c r="I6" s="109"/>
      <c r="J6" s="111" t="s">
        <v>56</v>
      </c>
      <c r="K6" s="109"/>
      <c r="L6" s="112" t="s">
        <v>53</v>
      </c>
      <c r="M6" s="114"/>
      <c r="N6" s="112" t="s">
        <v>54</v>
      </c>
      <c r="O6" s="114"/>
      <c r="P6" s="112" t="s">
        <v>55</v>
      </c>
      <c r="Q6" s="114"/>
      <c r="R6" s="112" t="s">
        <v>56</v>
      </c>
      <c r="S6" s="45"/>
      <c r="T6" s="112" t="s">
        <v>53</v>
      </c>
      <c r="U6" s="123"/>
      <c r="V6" s="112" t="s">
        <v>54</v>
      </c>
      <c r="W6" s="114"/>
      <c r="X6" s="112" t="s">
        <v>55</v>
      </c>
      <c r="Y6" s="114"/>
      <c r="Z6" s="112" t="s">
        <v>56</v>
      </c>
    </row>
    <row r="7" spans="1:26" x14ac:dyDescent="0.2">
      <c r="A7" s="105"/>
      <c r="B7" s="18" t="s">
        <v>210</v>
      </c>
      <c r="C7" s="105"/>
      <c r="D7" s="105"/>
      <c r="E7" s="105"/>
      <c r="F7" s="105"/>
      <c r="G7" s="105"/>
      <c r="H7" s="105"/>
      <c r="I7" s="105"/>
      <c r="J7" s="105"/>
      <c r="K7" s="105"/>
      <c r="L7" s="105"/>
      <c r="M7" s="105"/>
      <c r="N7" s="105"/>
      <c r="O7" s="105"/>
      <c r="P7" s="105"/>
      <c r="Q7" s="105"/>
      <c r="R7" s="105"/>
      <c r="S7" s="105"/>
      <c r="T7" s="105"/>
      <c r="U7" s="105"/>
      <c r="V7" s="105"/>
      <c r="W7" s="105"/>
      <c r="X7" s="105"/>
      <c r="Y7" s="105"/>
      <c r="Z7" s="105"/>
    </row>
    <row r="8" spans="1:26" x14ac:dyDescent="0.2">
      <c r="A8" s="105"/>
      <c r="B8" s="21" t="s">
        <v>211</v>
      </c>
      <c r="C8" s="105"/>
      <c r="D8" s="22">
        <v>191000000</v>
      </c>
      <c r="E8" s="105"/>
      <c r="F8" s="22">
        <f>D21</f>
        <v>190000000</v>
      </c>
      <c r="G8" s="23"/>
      <c r="H8" s="22">
        <f>F21</f>
        <v>183000000</v>
      </c>
      <c r="I8" s="23"/>
      <c r="J8" s="22">
        <f>H21</f>
        <v>181000000</v>
      </c>
      <c r="K8" s="23"/>
      <c r="L8" s="22">
        <f>J21</f>
        <v>157000000</v>
      </c>
      <c r="M8" s="23"/>
      <c r="N8" s="22">
        <f>L21</f>
        <v>162000000</v>
      </c>
      <c r="O8" s="23"/>
      <c r="P8" s="22">
        <f>N21</f>
        <v>158000000</v>
      </c>
      <c r="Q8" s="23"/>
      <c r="R8" s="22">
        <f>P21</f>
        <v>148000000</v>
      </c>
      <c r="S8" s="105"/>
      <c r="T8" s="22">
        <f>R21</f>
        <v>169000000</v>
      </c>
      <c r="Y8" s="23"/>
    </row>
    <row r="9" spans="1:26" x14ac:dyDescent="0.2">
      <c r="A9" s="105"/>
      <c r="B9" s="21" t="s">
        <v>212</v>
      </c>
      <c r="C9" s="105"/>
      <c r="D9" s="24">
        <v>89000000</v>
      </c>
      <c r="E9" s="105"/>
      <c r="F9" s="24">
        <f>D22</f>
        <v>93000000</v>
      </c>
      <c r="G9" s="44"/>
      <c r="H9" s="24">
        <f>F22</f>
        <v>95000000</v>
      </c>
      <c r="I9" s="44"/>
      <c r="J9" s="24">
        <f>H22</f>
        <v>99000000</v>
      </c>
      <c r="K9" s="44"/>
      <c r="L9" s="24">
        <f>J22</f>
        <v>118000000</v>
      </c>
      <c r="M9" s="44"/>
      <c r="N9" s="24">
        <f>L22</f>
        <v>125000000</v>
      </c>
      <c r="O9" s="44"/>
      <c r="P9" s="24">
        <f>N22</f>
        <v>122000000</v>
      </c>
      <c r="Q9" s="44"/>
      <c r="R9" s="24">
        <f>P22</f>
        <v>126000000</v>
      </c>
      <c r="S9" s="105"/>
      <c r="T9" s="24">
        <f>R22</f>
        <v>112000000</v>
      </c>
      <c r="Y9" s="44"/>
    </row>
    <row r="10" spans="1:26" ht="22.5" x14ac:dyDescent="0.2">
      <c r="A10" s="105"/>
      <c r="B10" s="29" t="s">
        <v>213</v>
      </c>
      <c r="C10" s="105"/>
      <c r="D10" s="57">
        <f>SUM(D8:D9)</f>
        <v>280000000</v>
      </c>
      <c r="E10" s="44"/>
      <c r="F10" s="57">
        <f>SUM(F8:F9)</f>
        <v>283000000</v>
      </c>
      <c r="G10" s="44"/>
      <c r="H10" s="57">
        <f>SUM(H8:H9)</f>
        <v>278000000</v>
      </c>
      <c r="I10" s="44"/>
      <c r="J10" s="57">
        <f>SUM(J8:J9)</f>
        <v>280000000</v>
      </c>
      <c r="K10" s="44"/>
      <c r="L10" s="57">
        <f>SUM(L7:L9)</f>
        <v>275000000</v>
      </c>
      <c r="M10" s="23"/>
      <c r="N10" s="57">
        <f>SUM(N8:N9)</f>
        <v>287000000</v>
      </c>
      <c r="O10" s="23"/>
      <c r="P10" s="57">
        <f>SUM(P8:P9)</f>
        <v>280000000</v>
      </c>
      <c r="Q10" s="23"/>
      <c r="R10" s="57">
        <f>SUM(R8:R9)</f>
        <v>274000000</v>
      </c>
      <c r="S10" s="44"/>
      <c r="T10" s="57">
        <f>SUM(T8:T9)</f>
        <v>281000000</v>
      </c>
      <c r="Y10" s="23"/>
    </row>
    <row r="11" spans="1:26" x14ac:dyDescent="0.2">
      <c r="A11" s="105"/>
      <c r="B11" s="14"/>
      <c r="C11" s="105"/>
      <c r="D11" s="44"/>
      <c r="E11" s="105"/>
      <c r="F11" s="44"/>
      <c r="G11" s="105"/>
      <c r="H11" s="44"/>
      <c r="I11" s="44"/>
      <c r="J11" s="44"/>
      <c r="K11" s="44"/>
      <c r="L11" s="44"/>
      <c r="M11" s="44"/>
      <c r="N11" s="44"/>
      <c r="O11" s="44"/>
      <c r="P11" s="44"/>
      <c r="R11" s="44"/>
      <c r="S11" s="105"/>
      <c r="T11" s="44"/>
      <c r="Y11" s="44"/>
    </row>
    <row r="12" spans="1:26" x14ac:dyDescent="0.2">
      <c r="A12" s="105"/>
      <c r="B12" s="19" t="s">
        <v>214</v>
      </c>
      <c r="C12" s="105"/>
      <c r="D12" s="44"/>
      <c r="E12" s="105"/>
      <c r="F12" s="44"/>
      <c r="G12" s="105"/>
      <c r="H12" s="44"/>
      <c r="I12" s="44"/>
      <c r="J12" s="44"/>
      <c r="K12" s="44"/>
      <c r="L12" s="44"/>
      <c r="M12" s="44"/>
      <c r="N12" s="44"/>
      <c r="O12" s="44"/>
      <c r="P12" s="44"/>
      <c r="R12" s="44"/>
      <c r="S12" s="105"/>
      <c r="T12" s="44"/>
      <c r="Y12" s="44"/>
    </row>
    <row r="13" spans="1:26" x14ac:dyDescent="0.2">
      <c r="A13" s="105"/>
      <c r="B13" s="21" t="s">
        <v>215</v>
      </c>
      <c r="C13" s="105"/>
      <c r="D13" s="24">
        <v>0</v>
      </c>
      <c r="E13" s="105"/>
      <c r="F13" s="24">
        <v>0</v>
      </c>
      <c r="G13" s="105"/>
      <c r="H13" s="24">
        <v>0</v>
      </c>
      <c r="I13" s="44"/>
      <c r="J13" s="24">
        <v>-170000000</v>
      </c>
      <c r="K13" s="44"/>
      <c r="L13" s="24">
        <v>0</v>
      </c>
      <c r="M13" s="44"/>
      <c r="N13" s="24">
        <v>0</v>
      </c>
      <c r="O13" s="44"/>
      <c r="P13" s="24">
        <v>-1000000</v>
      </c>
      <c r="R13" s="24">
        <v>-1000000</v>
      </c>
      <c r="S13" s="105"/>
      <c r="T13" s="24">
        <v>-1000000</v>
      </c>
      <c r="Y13" s="44"/>
    </row>
    <row r="14" spans="1:26" x14ac:dyDescent="0.2">
      <c r="A14" s="105"/>
      <c r="B14" s="21" t="s">
        <v>216</v>
      </c>
      <c r="C14" s="105"/>
      <c r="D14" s="26">
        <v>1000000</v>
      </c>
      <c r="E14" s="105"/>
      <c r="F14" s="26">
        <v>1000000</v>
      </c>
      <c r="G14" s="105"/>
      <c r="H14" s="26">
        <v>1000000</v>
      </c>
      <c r="I14" s="44"/>
      <c r="J14" s="26">
        <v>2000000</v>
      </c>
      <c r="K14" s="44"/>
      <c r="L14" s="26">
        <v>2000000</v>
      </c>
      <c r="M14" s="44"/>
      <c r="N14" s="26">
        <v>2000000</v>
      </c>
      <c r="O14" s="44"/>
      <c r="P14" s="26">
        <v>14000000</v>
      </c>
      <c r="R14" s="26">
        <v>1000000</v>
      </c>
      <c r="S14" s="105"/>
      <c r="T14" s="26">
        <v>1000000</v>
      </c>
      <c r="Y14" s="44"/>
    </row>
    <row r="15" spans="1:26" x14ac:dyDescent="0.2">
      <c r="A15" s="105"/>
      <c r="B15" s="86" t="s">
        <v>217</v>
      </c>
      <c r="C15" s="105"/>
      <c r="D15" s="26">
        <f>SUM(D13:D14)</f>
        <v>1000000</v>
      </c>
      <c r="E15" s="44"/>
      <c r="F15" s="26">
        <f>SUM(F13:F14)</f>
        <v>1000000</v>
      </c>
      <c r="G15" s="44"/>
      <c r="H15" s="26">
        <f>SUM(H13:H14)</f>
        <v>1000000</v>
      </c>
      <c r="I15" s="44"/>
      <c r="J15" s="26">
        <f>SUM(J13:J14)</f>
        <v>-168000000</v>
      </c>
      <c r="K15" s="44"/>
      <c r="L15" s="26">
        <f>SUM(L13:L14)</f>
        <v>2000000</v>
      </c>
      <c r="M15" s="44"/>
      <c r="N15" s="26">
        <f>SUM(N13:N14)</f>
        <v>2000000</v>
      </c>
      <c r="O15" s="44"/>
      <c r="P15" s="26">
        <f>SUM(P13:P14)</f>
        <v>13000000</v>
      </c>
      <c r="Q15" s="44"/>
      <c r="R15" s="26">
        <f>SUM(R13:R14)</f>
        <v>0</v>
      </c>
      <c r="S15" s="44"/>
      <c r="T15" s="154">
        <f>SUM(T13:T14)</f>
        <v>0</v>
      </c>
      <c r="Y15" s="44"/>
    </row>
    <row r="16" spans="1:26" x14ac:dyDescent="0.2">
      <c r="A16" s="105"/>
      <c r="B16" s="14"/>
      <c r="C16" s="105"/>
      <c r="D16" s="24"/>
      <c r="E16" s="105"/>
      <c r="F16" s="24"/>
      <c r="G16" s="105"/>
      <c r="H16" s="24"/>
      <c r="I16" s="44"/>
      <c r="J16" s="24"/>
      <c r="K16" s="44"/>
      <c r="L16" s="24"/>
      <c r="M16" s="44"/>
      <c r="N16" s="24"/>
      <c r="O16" s="44"/>
      <c r="P16" s="24"/>
      <c r="R16" s="24"/>
      <c r="S16" s="105"/>
      <c r="T16" s="151"/>
      <c r="Y16" s="44"/>
    </row>
    <row r="17" spans="1:25" x14ac:dyDescent="0.2">
      <c r="A17" s="105"/>
      <c r="B17" s="19" t="s">
        <v>39</v>
      </c>
      <c r="C17" s="105"/>
      <c r="D17" s="26">
        <v>2000000</v>
      </c>
      <c r="E17" s="105"/>
      <c r="F17" s="26">
        <v>-6000000</v>
      </c>
      <c r="G17" s="105"/>
      <c r="H17" s="26">
        <v>1000000</v>
      </c>
      <c r="I17" s="44"/>
      <c r="J17" s="26">
        <v>163000000</v>
      </c>
      <c r="K17" s="44"/>
      <c r="L17" s="26">
        <v>10000000</v>
      </c>
      <c r="M17" s="44"/>
      <c r="N17" s="26">
        <v>-9000000</v>
      </c>
      <c r="O17" s="44"/>
      <c r="P17" s="26">
        <v>-19000000</v>
      </c>
      <c r="R17" s="26">
        <v>7000000</v>
      </c>
      <c r="S17" s="105"/>
      <c r="T17" s="154">
        <v>-5000000</v>
      </c>
      <c r="Y17" s="44"/>
    </row>
    <row r="18" spans="1:25" x14ac:dyDescent="0.2">
      <c r="A18" s="105"/>
      <c r="B18" s="14"/>
      <c r="C18" s="105"/>
      <c r="D18" s="44"/>
      <c r="E18" s="105"/>
      <c r="F18" s="44"/>
      <c r="G18" s="105"/>
      <c r="H18" s="44"/>
      <c r="I18" s="44"/>
      <c r="J18" s="44"/>
      <c r="K18" s="44"/>
      <c r="L18" s="44"/>
      <c r="M18" s="44"/>
      <c r="N18" s="44"/>
      <c r="O18" s="44"/>
      <c r="P18" s="44"/>
      <c r="R18" s="44"/>
      <c r="S18" s="105"/>
      <c r="T18" s="152"/>
      <c r="Y18" s="44"/>
    </row>
    <row r="19" spans="1:25" x14ac:dyDescent="0.2">
      <c r="A19" s="105"/>
      <c r="B19" s="29" t="s">
        <v>218</v>
      </c>
      <c r="C19" s="105"/>
      <c r="D19" s="94">
        <f>D15+D17+D10</f>
        <v>283000000</v>
      </c>
      <c r="E19" s="23"/>
      <c r="F19" s="94">
        <f>F15+F17+F10</f>
        <v>278000000</v>
      </c>
      <c r="G19" s="23"/>
      <c r="H19" s="94">
        <f>H15+H17+H10</f>
        <v>280000000</v>
      </c>
      <c r="I19" s="23"/>
      <c r="J19" s="94">
        <f>J15+J17+J10</f>
        <v>275000000</v>
      </c>
      <c r="K19" s="23"/>
      <c r="L19" s="94">
        <f>L15+L17+L10</f>
        <v>287000000</v>
      </c>
      <c r="M19" s="23"/>
      <c r="N19" s="94">
        <f>N15+N17+N10</f>
        <v>280000000</v>
      </c>
      <c r="O19" s="23"/>
      <c r="P19" s="94">
        <f>P15+P17+P10</f>
        <v>274000000</v>
      </c>
      <c r="Q19" s="23"/>
      <c r="R19" s="94">
        <f>R15+R17+R10</f>
        <v>281000000</v>
      </c>
      <c r="S19" s="106"/>
      <c r="T19" s="169">
        <f>T15+T17+T10</f>
        <v>276000000</v>
      </c>
      <c r="Y19" s="23"/>
    </row>
    <row r="20" spans="1:25" x14ac:dyDescent="0.2">
      <c r="A20" s="105"/>
      <c r="B20" s="14"/>
      <c r="C20" s="105"/>
      <c r="D20" s="44"/>
      <c r="E20" s="105"/>
      <c r="F20" s="44"/>
      <c r="G20" s="105"/>
      <c r="H20" s="44"/>
      <c r="I20" s="44"/>
      <c r="J20" s="44"/>
      <c r="K20" s="44"/>
      <c r="L20" s="44"/>
      <c r="M20" s="44"/>
      <c r="N20" s="44"/>
      <c r="O20" s="44"/>
      <c r="P20" s="44"/>
      <c r="R20" s="44"/>
      <c r="S20" s="105"/>
      <c r="T20" s="152"/>
      <c r="Y20" s="44"/>
    </row>
    <row r="21" spans="1:25" x14ac:dyDescent="0.2">
      <c r="A21" s="105"/>
      <c r="B21" s="19" t="s">
        <v>79</v>
      </c>
      <c r="C21" s="105"/>
      <c r="D21" s="22">
        <v>190000000</v>
      </c>
      <c r="E21" s="105"/>
      <c r="F21" s="22">
        <v>183000000</v>
      </c>
      <c r="G21" s="105"/>
      <c r="H21" s="22">
        <v>181000000</v>
      </c>
      <c r="I21" s="23"/>
      <c r="J21" s="22">
        <v>157000000</v>
      </c>
      <c r="K21" s="23"/>
      <c r="L21" s="22">
        <v>162000000</v>
      </c>
      <c r="M21" s="23"/>
      <c r="N21" s="22">
        <v>158000000</v>
      </c>
      <c r="O21" s="23"/>
      <c r="P21" s="22">
        <v>148000000</v>
      </c>
      <c r="R21" s="22">
        <v>169000000</v>
      </c>
      <c r="S21" s="105"/>
      <c r="T21" s="160">
        <v>164000000</v>
      </c>
      <c r="Y21" s="23"/>
    </row>
    <row r="22" spans="1:25" x14ac:dyDescent="0.2">
      <c r="A22" s="105"/>
      <c r="B22" s="19" t="s">
        <v>212</v>
      </c>
      <c r="C22" s="105"/>
      <c r="D22" s="24">
        <v>93000000</v>
      </c>
      <c r="E22" s="105"/>
      <c r="F22" s="24">
        <v>95000000</v>
      </c>
      <c r="G22" s="105"/>
      <c r="H22" s="24">
        <v>99000000</v>
      </c>
      <c r="I22" s="44"/>
      <c r="J22" s="24">
        <v>118000000</v>
      </c>
      <c r="K22" s="44"/>
      <c r="L22" s="24">
        <v>125000000</v>
      </c>
      <c r="M22" s="44"/>
      <c r="N22" s="24">
        <v>122000000</v>
      </c>
      <c r="O22" s="44"/>
      <c r="P22" s="24">
        <v>126000000</v>
      </c>
      <c r="R22" s="24">
        <v>112000000</v>
      </c>
      <c r="S22" s="105"/>
      <c r="T22" s="151">
        <v>112000000</v>
      </c>
      <c r="Y22" s="44"/>
    </row>
    <row r="23" spans="1:25" x14ac:dyDescent="0.2">
      <c r="A23" s="105"/>
      <c r="B23" s="19" t="s">
        <v>218</v>
      </c>
      <c r="C23" s="105"/>
      <c r="D23" s="57">
        <f>SUM(D21:D22)</f>
        <v>283000000</v>
      </c>
      <c r="E23" s="23"/>
      <c r="F23" s="57">
        <f>SUM(F21:F22)</f>
        <v>278000000</v>
      </c>
      <c r="G23" s="23"/>
      <c r="H23" s="57">
        <f>SUM(H21:H22)</f>
        <v>280000000</v>
      </c>
      <c r="I23" s="23"/>
      <c r="J23" s="57">
        <f>SUM(J21:J22)</f>
        <v>275000000</v>
      </c>
      <c r="K23" s="44"/>
      <c r="L23" s="57">
        <f>SUM(L21:L22)</f>
        <v>287000000</v>
      </c>
      <c r="M23" s="23"/>
      <c r="N23" s="57">
        <f>SUM(N21:N22)</f>
        <v>280000000</v>
      </c>
      <c r="O23" s="23"/>
      <c r="P23" s="57">
        <f>SUM(P21:P22)</f>
        <v>274000000</v>
      </c>
      <c r="Q23" s="23"/>
      <c r="R23" s="57">
        <f>SUM(R21:R22)</f>
        <v>281000000</v>
      </c>
      <c r="S23" s="105"/>
      <c r="T23" s="170">
        <f>SUM(T21:T22)</f>
        <v>276000000</v>
      </c>
      <c r="Y23" s="23"/>
    </row>
    <row r="24" spans="1:25" x14ac:dyDescent="0.2">
      <c r="A24" s="105"/>
      <c r="B24" s="14"/>
      <c r="C24" s="105"/>
      <c r="D24" s="105"/>
      <c r="E24" s="105"/>
      <c r="F24" s="105"/>
      <c r="G24" s="105"/>
      <c r="H24" s="105"/>
      <c r="I24" s="14"/>
      <c r="J24" s="105"/>
      <c r="K24" s="105"/>
      <c r="L24" s="105"/>
      <c r="M24" s="105"/>
      <c r="N24" s="105"/>
      <c r="O24" s="105"/>
      <c r="P24" s="105"/>
      <c r="R24" s="105"/>
      <c r="S24" s="105"/>
      <c r="T24" s="171"/>
      <c r="Y24" s="105"/>
    </row>
    <row r="25" spans="1:25" ht="22.5" x14ac:dyDescent="0.2">
      <c r="A25" s="105"/>
      <c r="B25" s="18" t="s">
        <v>219</v>
      </c>
      <c r="C25" s="105"/>
      <c r="D25" s="51">
        <v>3.0999999999999999E-3</v>
      </c>
      <c r="E25" s="105"/>
      <c r="F25" s="51">
        <v>2.8999999999999998E-3</v>
      </c>
      <c r="G25" s="105"/>
      <c r="H25" s="51">
        <v>2.8999999999999998E-3</v>
      </c>
      <c r="I25" s="52"/>
      <c r="J25" s="51">
        <v>2.5000000000000001E-3</v>
      </c>
      <c r="K25" s="52"/>
      <c r="L25" s="51">
        <v>2.5999999999999999E-3</v>
      </c>
      <c r="M25" s="52"/>
      <c r="N25" s="51">
        <v>2.5000000000000001E-3</v>
      </c>
      <c r="O25" s="52"/>
      <c r="P25" s="51">
        <v>2.2000000000000001E-3</v>
      </c>
      <c r="R25" s="51">
        <v>2.5999999999999999E-3</v>
      </c>
      <c r="S25" s="105"/>
      <c r="T25" s="51">
        <v>2.7000000000000001E-3</v>
      </c>
      <c r="Y25" s="52"/>
    </row>
  </sheetData>
  <mergeCells count="3">
    <mergeCell ref="B2:J2"/>
    <mergeCell ref="D5:J5"/>
    <mergeCell ref="L5:R5"/>
  </mergeCells>
  <pageMargins left="0.45" right="0.45" top="0.5" bottom="0.5" header="0.3" footer="0.25"/>
  <pageSetup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83"/>
  <sheetViews>
    <sheetView topLeftCell="A10" workbookViewId="0">
      <selection activeCell="C10" sqref="C10"/>
    </sheetView>
  </sheetViews>
  <sheetFormatPr defaultColWidth="21.5" defaultRowHeight="11.25" x14ac:dyDescent="0.2"/>
  <cols>
    <col min="1" max="1" width="138.33203125" style="18" customWidth="1"/>
    <col min="2" max="16384" width="21.5" style="18"/>
  </cols>
  <sheetData>
    <row r="1" spans="1:2" x14ac:dyDescent="0.2">
      <c r="A1" s="13" t="s">
        <v>21</v>
      </c>
      <c r="B1" s="45"/>
    </row>
    <row r="2" spans="1:2" x14ac:dyDescent="0.2">
      <c r="A2" s="13" t="s">
        <v>1</v>
      </c>
      <c r="B2" s="45"/>
    </row>
    <row r="3" spans="1:2" x14ac:dyDescent="0.2">
      <c r="A3" s="45" t="s">
        <v>2</v>
      </c>
      <c r="B3" s="14" t="s">
        <v>114</v>
      </c>
    </row>
    <row r="4" spans="1:2" x14ac:dyDescent="0.2">
      <c r="A4" s="14"/>
      <c r="B4" s="14"/>
    </row>
    <row r="5" spans="1:2" x14ac:dyDescent="0.2">
      <c r="A5" s="13" t="s">
        <v>220</v>
      </c>
      <c r="B5" s="45"/>
    </row>
    <row r="6" spans="1:2" x14ac:dyDescent="0.2">
      <c r="A6" s="13" t="s">
        <v>221</v>
      </c>
      <c r="B6" s="45"/>
    </row>
    <row r="7" spans="1:2" x14ac:dyDescent="0.2">
      <c r="A7" s="45"/>
      <c r="B7" s="45"/>
    </row>
    <row r="8" spans="1:2" ht="33.75" x14ac:dyDescent="0.2">
      <c r="A8" s="18" t="s">
        <v>222</v>
      </c>
      <c r="B8" s="14"/>
    </row>
    <row r="9" spans="1:2" x14ac:dyDescent="0.2">
      <c r="A9" s="45"/>
      <c r="B9" s="45" t="s">
        <v>332</v>
      </c>
    </row>
    <row r="10" spans="1:2" ht="22.5" x14ac:dyDescent="0.2">
      <c r="A10" s="18" t="s">
        <v>223</v>
      </c>
      <c r="B10" s="14"/>
    </row>
    <row r="11" spans="1:2" x14ac:dyDescent="0.2">
      <c r="A11" s="45"/>
      <c r="B11" s="45"/>
    </row>
    <row r="12" spans="1:2" ht="33.75" x14ac:dyDescent="0.2">
      <c r="A12" s="18" t="s">
        <v>224</v>
      </c>
      <c r="B12" s="14"/>
    </row>
    <row r="13" spans="1:2" x14ac:dyDescent="0.2">
      <c r="A13" s="45"/>
      <c r="B13" s="45"/>
    </row>
    <row r="14" spans="1:2" ht="22.5" x14ac:dyDescent="0.2">
      <c r="A14" s="18" t="s">
        <v>225</v>
      </c>
      <c r="B14" s="14"/>
    </row>
    <row r="15" spans="1:2" x14ac:dyDescent="0.2">
      <c r="A15" s="107"/>
      <c r="B15" s="107"/>
    </row>
    <row r="16" spans="1:2" x14ac:dyDescent="0.2">
      <c r="A16" s="18" t="s">
        <v>226</v>
      </c>
      <c r="B16" s="107"/>
    </row>
    <row r="17" spans="1:2" x14ac:dyDescent="0.2">
      <c r="A17" s="14"/>
      <c r="B17" s="14"/>
    </row>
    <row r="18" spans="1:2" ht="22.5" x14ac:dyDescent="0.2">
      <c r="A18" s="18" t="s">
        <v>227</v>
      </c>
      <c r="B18" s="107"/>
    </row>
    <row r="19" spans="1:2" x14ac:dyDescent="0.2">
      <c r="A19" s="14"/>
      <c r="B19" s="14"/>
    </row>
    <row r="20" spans="1:2" x14ac:dyDescent="0.2">
      <c r="A20" s="18" t="s">
        <v>228</v>
      </c>
      <c r="B20" s="107"/>
    </row>
    <row r="21" spans="1:2" x14ac:dyDescent="0.2">
      <c r="A21" s="14"/>
      <c r="B21" s="14"/>
    </row>
    <row r="22" spans="1:2" x14ac:dyDescent="0.2">
      <c r="A22" s="18" t="s">
        <v>229</v>
      </c>
      <c r="B22" s="45"/>
    </row>
    <row r="23" spans="1:2" x14ac:dyDescent="0.2">
      <c r="A23" s="14"/>
      <c r="B23" s="14"/>
    </row>
    <row r="24" spans="1:2" x14ac:dyDescent="0.2">
      <c r="A24" s="18" t="s">
        <v>230</v>
      </c>
      <c r="B24" s="45"/>
    </row>
    <row r="25" spans="1:2" x14ac:dyDescent="0.2">
      <c r="A25" s="14"/>
      <c r="B25" s="14"/>
    </row>
    <row r="26" spans="1:2" x14ac:dyDescent="0.2">
      <c r="A26" s="18" t="s">
        <v>231</v>
      </c>
      <c r="B26" s="45"/>
    </row>
    <row r="27" spans="1:2" x14ac:dyDescent="0.2">
      <c r="A27" s="14"/>
      <c r="B27" s="14"/>
    </row>
    <row r="28" spans="1:2" x14ac:dyDescent="0.2">
      <c r="A28" s="13" t="s">
        <v>232</v>
      </c>
      <c r="B28" s="45"/>
    </row>
    <row r="29" spans="1:2" ht="67.5" x14ac:dyDescent="0.2">
      <c r="A29" s="18" t="s">
        <v>313</v>
      </c>
      <c r="B29" s="14"/>
    </row>
    <row r="30" spans="1:2" x14ac:dyDescent="0.2">
      <c r="A30" s="14"/>
      <c r="B30" s="14"/>
    </row>
    <row r="31" spans="1:2" x14ac:dyDescent="0.2">
      <c r="A31" s="14"/>
      <c r="B31" s="14"/>
    </row>
    <row r="32" spans="1:2" x14ac:dyDescent="0.2">
      <c r="A32" s="14"/>
      <c r="B32" s="14"/>
    </row>
    <row r="33" spans="1:2" x14ac:dyDescent="0.2">
      <c r="A33" s="14"/>
      <c r="B33" s="14"/>
    </row>
    <row r="34" spans="1:2" x14ac:dyDescent="0.2">
      <c r="A34" s="14"/>
      <c r="B34" s="14"/>
    </row>
    <row r="35" spans="1:2" x14ac:dyDescent="0.2">
      <c r="A35" s="14"/>
      <c r="B35" s="14"/>
    </row>
    <row r="36" spans="1:2" x14ac:dyDescent="0.2">
      <c r="A36" s="14"/>
      <c r="B36" s="14"/>
    </row>
    <row r="37" spans="1:2" x14ac:dyDescent="0.2">
      <c r="A37" s="14"/>
      <c r="B37" s="14"/>
    </row>
    <row r="38" spans="1:2" x14ac:dyDescent="0.2">
      <c r="A38" s="14"/>
      <c r="B38" s="14"/>
    </row>
    <row r="39" spans="1:2" x14ac:dyDescent="0.2">
      <c r="A39" s="14"/>
      <c r="B39" s="14"/>
    </row>
    <row r="40" spans="1:2" x14ac:dyDescent="0.2">
      <c r="A40" s="14"/>
      <c r="B40" s="14"/>
    </row>
    <row r="41" spans="1:2" x14ac:dyDescent="0.2">
      <c r="A41" s="14"/>
      <c r="B41" s="14"/>
    </row>
    <row r="42" spans="1:2" x14ac:dyDescent="0.2">
      <c r="A42" s="14"/>
      <c r="B42" s="14"/>
    </row>
    <row r="43" spans="1:2" x14ac:dyDescent="0.2">
      <c r="A43" s="14"/>
      <c r="B43" s="14"/>
    </row>
    <row r="44" spans="1:2" x14ac:dyDescent="0.2">
      <c r="A44" s="14"/>
      <c r="B44" s="14"/>
    </row>
    <row r="45" spans="1:2" x14ac:dyDescent="0.2">
      <c r="A45" s="14"/>
      <c r="B45" s="14"/>
    </row>
    <row r="46" spans="1:2" x14ac:dyDescent="0.2">
      <c r="A46" s="14"/>
      <c r="B46" s="14"/>
    </row>
    <row r="47" spans="1:2" x14ac:dyDescent="0.2">
      <c r="A47" s="14"/>
      <c r="B47" s="14"/>
    </row>
    <row r="48" spans="1:2" x14ac:dyDescent="0.2">
      <c r="A48" s="14"/>
      <c r="B48" s="14"/>
    </row>
    <row r="49" spans="1:2" x14ac:dyDescent="0.2">
      <c r="A49" s="14"/>
      <c r="B49" s="14"/>
    </row>
    <row r="50" spans="1:2" x14ac:dyDescent="0.2">
      <c r="A50" s="14"/>
      <c r="B50" s="14"/>
    </row>
    <row r="51" spans="1:2" x14ac:dyDescent="0.2">
      <c r="A51" s="14"/>
      <c r="B51" s="14"/>
    </row>
    <row r="52" spans="1:2" x14ac:dyDescent="0.2">
      <c r="A52" s="14"/>
      <c r="B52" s="14"/>
    </row>
    <row r="53" spans="1:2" x14ac:dyDescent="0.2">
      <c r="A53" s="14"/>
      <c r="B53" s="14"/>
    </row>
    <row r="54" spans="1:2" x14ac:dyDescent="0.2">
      <c r="A54" s="14"/>
      <c r="B54" s="14"/>
    </row>
    <row r="55" spans="1:2" x14ac:dyDescent="0.2">
      <c r="A55" s="14"/>
      <c r="B55" s="14"/>
    </row>
    <row r="56" spans="1:2" x14ac:dyDescent="0.2">
      <c r="A56" s="14"/>
      <c r="B56" s="14"/>
    </row>
    <row r="57" spans="1:2" x14ac:dyDescent="0.2">
      <c r="A57" s="14"/>
      <c r="B57" s="14"/>
    </row>
    <row r="58" spans="1:2" x14ac:dyDescent="0.2">
      <c r="A58" s="14"/>
      <c r="B58" s="14"/>
    </row>
    <row r="59" spans="1:2" x14ac:dyDescent="0.2">
      <c r="A59" s="14"/>
      <c r="B59" s="14"/>
    </row>
    <row r="60" spans="1:2" x14ac:dyDescent="0.2">
      <c r="A60" s="14"/>
      <c r="B60" s="14"/>
    </row>
    <row r="61" spans="1:2" x14ac:dyDescent="0.2">
      <c r="A61" s="14"/>
      <c r="B61" s="14"/>
    </row>
    <row r="62" spans="1:2" x14ac:dyDescent="0.2">
      <c r="A62" s="14"/>
      <c r="B62" s="14"/>
    </row>
    <row r="63" spans="1:2" x14ac:dyDescent="0.2">
      <c r="A63" s="14"/>
      <c r="B63" s="14"/>
    </row>
    <row r="64" spans="1:2" x14ac:dyDescent="0.2">
      <c r="A64" s="14"/>
      <c r="B64" s="14"/>
    </row>
    <row r="65" spans="1:2" x14ac:dyDescent="0.2">
      <c r="A65" s="14"/>
      <c r="B65" s="14"/>
    </row>
    <row r="66" spans="1:2" x14ac:dyDescent="0.2">
      <c r="A66" s="14"/>
      <c r="B66" s="14"/>
    </row>
    <row r="67" spans="1:2" x14ac:dyDescent="0.2">
      <c r="A67" s="14"/>
      <c r="B67" s="14"/>
    </row>
    <row r="68" spans="1:2" x14ac:dyDescent="0.2">
      <c r="A68" s="14"/>
      <c r="B68" s="14"/>
    </row>
    <row r="69" spans="1:2" x14ac:dyDescent="0.2">
      <c r="A69" s="14"/>
      <c r="B69" s="14"/>
    </row>
    <row r="70" spans="1:2" x14ac:dyDescent="0.2">
      <c r="A70" s="14"/>
      <c r="B70" s="14"/>
    </row>
    <row r="71" spans="1:2" x14ac:dyDescent="0.2">
      <c r="A71" s="14"/>
      <c r="B71" s="14"/>
    </row>
    <row r="72" spans="1:2" x14ac:dyDescent="0.2">
      <c r="A72" s="14"/>
      <c r="B72" s="14"/>
    </row>
    <row r="73" spans="1:2" x14ac:dyDescent="0.2">
      <c r="A73" s="14"/>
      <c r="B73" s="14"/>
    </row>
    <row r="74" spans="1:2" x14ac:dyDescent="0.2">
      <c r="A74" s="14"/>
      <c r="B74" s="14"/>
    </row>
    <row r="75" spans="1:2" x14ac:dyDescent="0.2">
      <c r="A75" s="14"/>
      <c r="B75" s="14"/>
    </row>
    <row r="76" spans="1:2" x14ac:dyDescent="0.2">
      <c r="A76" s="14"/>
      <c r="B76" s="14"/>
    </row>
    <row r="77" spans="1:2" x14ac:dyDescent="0.2">
      <c r="A77" s="14"/>
      <c r="B77" s="14"/>
    </row>
    <row r="78" spans="1:2" x14ac:dyDescent="0.2">
      <c r="A78" s="14"/>
      <c r="B78" s="14"/>
    </row>
    <row r="79" spans="1:2" x14ac:dyDescent="0.2">
      <c r="A79" s="14"/>
      <c r="B79" s="14"/>
    </row>
    <row r="80" spans="1:2" x14ac:dyDescent="0.2">
      <c r="A80" s="14"/>
      <c r="B80" s="14"/>
    </row>
    <row r="81" spans="1:2" x14ac:dyDescent="0.2">
      <c r="A81" s="14"/>
      <c r="B81" s="14"/>
    </row>
    <row r="82" spans="1:2" x14ac:dyDescent="0.2">
      <c r="A82" s="14"/>
      <c r="B82" s="14"/>
    </row>
    <row r="83" spans="1:2" x14ac:dyDescent="0.2">
      <c r="A83" s="14"/>
      <c r="B83" s="14"/>
    </row>
  </sheetData>
  <pageMargins left="0.45" right="0.45" top="0.5" bottom="0.5" header="0.3" footer="0.25"/>
  <pageSetup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B100"/>
  <sheetViews>
    <sheetView workbookViewId="0">
      <selection activeCell="C10" sqref="C10"/>
    </sheetView>
  </sheetViews>
  <sheetFormatPr defaultColWidth="21.5" defaultRowHeight="12.75" x14ac:dyDescent="0.2"/>
  <cols>
    <col min="1" max="1" width="1.83203125" customWidth="1"/>
    <col min="2" max="2" width="142.1640625" customWidth="1"/>
    <col min="3" max="3" width="1.5" customWidth="1"/>
  </cols>
  <sheetData>
    <row r="1" spans="2:2" x14ac:dyDescent="0.2">
      <c r="B1" s="5"/>
    </row>
    <row r="2" spans="2:2" x14ac:dyDescent="0.2">
      <c r="B2" s="5"/>
    </row>
    <row r="3" spans="2:2" x14ac:dyDescent="0.2">
      <c r="B3" s="5"/>
    </row>
    <row r="4" spans="2:2" x14ac:dyDescent="0.2">
      <c r="B4" s="5"/>
    </row>
    <row r="5" spans="2:2" x14ac:dyDescent="0.2">
      <c r="B5" s="5"/>
    </row>
    <row r="6" spans="2:2" x14ac:dyDescent="0.2">
      <c r="B6" s="5"/>
    </row>
    <row r="7" spans="2:2" x14ac:dyDescent="0.2">
      <c r="B7" s="5"/>
    </row>
    <row r="8" spans="2:2" x14ac:dyDescent="0.2">
      <c r="B8" s="5"/>
    </row>
    <row r="9" spans="2:2" x14ac:dyDescent="0.2">
      <c r="B9" s="5" t="s">
        <v>332</v>
      </c>
    </row>
    <row r="10" spans="2:2" x14ac:dyDescent="0.2">
      <c r="B10" s="5"/>
    </row>
    <row r="11" spans="2:2" x14ac:dyDescent="0.2">
      <c r="B11" s="5"/>
    </row>
    <row r="12" spans="2:2" x14ac:dyDescent="0.2">
      <c r="B12" s="5"/>
    </row>
    <row r="13" spans="2:2" x14ac:dyDescent="0.2">
      <c r="B13" s="5"/>
    </row>
    <row r="14" spans="2:2" x14ac:dyDescent="0.2">
      <c r="B14" s="5"/>
    </row>
    <row r="15" spans="2:2" ht="117.75" customHeight="1" x14ac:dyDescent="0.4">
      <c r="B15" s="133" t="s">
        <v>20</v>
      </c>
    </row>
    <row r="16" spans="2:2" x14ac:dyDescent="0.2">
      <c r="B16" s="5"/>
    </row>
    <row r="17" spans="2:2" x14ac:dyDescent="0.2">
      <c r="B17" s="5"/>
    </row>
    <row r="18" spans="2:2" x14ac:dyDescent="0.2">
      <c r="B18" s="5"/>
    </row>
    <row r="19" spans="2:2" x14ac:dyDescent="0.2">
      <c r="B19" s="5"/>
    </row>
    <row r="20" spans="2:2" x14ac:dyDescent="0.2">
      <c r="B20" s="5"/>
    </row>
    <row r="21" spans="2:2" x14ac:dyDescent="0.2">
      <c r="B21" s="5"/>
    </row>
    <row r="22" spans="2:2" x14ac:dyDescent="0.2">
      <c r="B22" s="5"/>
    </row>
    <row r="23" spans="2:2" x14ac:dyDescent="0.2">
      <c r="B23" s="5"/>
    </row>
    <row r="24" spans="2:2" x14ac:dyDescent="0.2">
      <c r="B24" s="5"/>
    </row>
    <row r="25" spans="2:2" x14ac:dyDescent="0.2">
      <c r="B25" s="5"/>
    </row>
    <row r="26" spans="2:2" x14ac:dyDescent="0.2">
      <c r="B26" s="5"/>
    </row>
    <row r="27" spans="2:2" x14ac:dyDescent="0.2">
      <c r="B27" s="5"/>
    </row>
    <row r="28" spans="2:2" x14ac:dyDescent="0.2">
      <c r="B28" s="5"/>
    </row>
    <row r="29" spans="2:2" x14ac:dyDescent="0.2">
      <c r="B29" s="5"/>
    </row>
    <row r="30" spans="2:2" x14ac:dyDescent="0.2">
      <c r="B30" s="5"/>
    </row>
    <row r="31" spans="2:2" x14ac:dyDescent="0.2">
      <c r="B31" s="5"/>
    </row>
    <row r="32" spans="2:2" x14ac:dyDescent="0.2">
      <c r="B32" s="5"/>
    </row>
    <row r="33" spans="2:2" x14ac:dyDescent="0.2">
      <c r="B33" s="5"/>
    </row>
    <row r="34" spans="2:2" x14ac:dyDescent="0.2">
      <c r="B34" s="5"/>
    </row>
    <row r="35" spans="2:2" x14ac:dyDescent="0.2">
      <c r="B35" s="5"/>
    </row>
    <row r="36" spans="2:2" x14ac:dyDescent="0.2">
      <c r="B36" s="5"/>
    </row>
    <row r="37" spans="2:2" x14ac:dyDescent="0.2">
      <c r="B37" s="5"/>
    </row>
    <row r="38" spans="2:2" x14ac:dyDescent="0.2">
      <c r="B38" s="5"/>
    </row>
    <row r="39" spans="2:2" x14ac:dyDescent="0.2">
      <c r="B39" s="5"/>
    </row>
    <row r="40" spans="2:2" x14ac:dyDescent="0.2">
      <c r="B40" s="5"/>
    </row>
    <row r="41" spans="2:2" x14ac:dyDescent="0.2">
      <c r="B41" s="5"/>
    </row>
    <row r="42" spans="2:2" x14ac:dyDescent="0.2">
      <c r="B42" s="5"/>
    </row>
    <row r="43" spans="2:2" x14ac:dyDescent="0.2">
      <c r="B43" s="5"/>
    </row>
    <row r="44" spans="2:2" x14ac:dyDescent="0.2">
      <c r="B44" s="5"/>
    </row>
    <row r="45" spans="2:2" x14ac:dyDescent="0.2">
      <c r="B45" s="5"/>
    </row>
    <row r="46" spans="2:2" x14ac:dyDescent="0.2">
      <c r="B46" s="5"/>
    </row>
    <row r="47" spans="2:2" x14ac:dyDescent="0.2">
      <c r="B47" s="5"/>
    </row>
    <row r="48" spans="2:2" x14ac:dyDescent="0.2">
      <c r="B48" s="5"/>
    </row>
    <row r="49" spans="2:2" x14ac:dyDescent="0.2">
      <c r="B49" s="5"/>
    </row>
    <row r="50" spans="2:2" x14ac:dyDescent="0.2">
      <c r="B50" s="5"/>
    </row>
    <row r="51" spans="2:2" x14ac:dyDescent="0.2">
      <c r="B51" s="5"/>
    </row>
    <row r="52" spans="2:2" x14ac:dyDescent="0.2">
      <c r="B52" s="5"/>
    </row>
    <row r="53" spans="2:2" x14ac:dyDescent="0.2">
      <c r="B53" s="5"/>
    </row>
    <row r="54" spans="2:2" x14ac:dyDescent="0.2">
      <c r="B54" s="5"/>
    </row>
    <row r="55" spans="2:2" x14ac:dyDescent="0.2">
      <c r="B55" s="5"/>
    </row>
    <row r="56" spans="2:2" x14ac:dyDescent="0.2">
      <c r="B56" s="5"/>
    </row>
    <row r="57" spans="2:2" x14ac:dyDescent="0.2">
      <c r="B57" s="5"/>
    </row>
    <row r="58" spans="2:2" x14ac:dyDescent="0.2">
      <c r="B58" s="5"/>
    </row>
    <row r="59" spans="2:2" x14ac:dyDescent="0.2">
      <c r="B59" s="5"/>
    </row>
    <row r="60" spans="2:2" x14ac:dyDescent="0.2">
      <c r="B60" s="5"/>
    </row>
    <row r="61" spans="2:2" x14ac:dyDescent="0.2">
      <c r="B61" s="5"/>
    </row>
    <row r="62" spans="2:2" x14ac:dyDescent="0.2">
      <c r="B62" s="5"/>
    </row>
    <row r="63" spans="2:2" x14ac:dyDescent="0.2">
      <c r="B63" s="5"/>
    </row>
    <row r="64" spans="2:2" x14ac:dyDescent="0.2">
      <c r="B64" s="5"/>
    </row>
    <row r="65" spans="2:2" x14ac:dyDescent="0.2">
      <c r="B65" s="5"/>
    </row>
    <row r="66" spans="2:2" x14ac:dyDescent="0.2">
      <c r="B66" s="5"/>
    </row>
    <row r="67" spans="2:2" x14ac:dyDescent="0.2">
      <c r="B67" s="5"/>
    </row>
    <row r="68" spans="2:2" x14ac:dyDescent="0.2">
      <c r="B68" s="5"/>
    </row>
    <row r="69" spans="2:2" x14ac:dyDescent="0.2">
      <c r="B69" s="5"/>
    </row>
    <row r="70" spans="2:2" x14ac:dyDescent="0.2">
      <c r="B70" s="5"/>
    </row>
    <row r="71" spans="2:2" x14ac:dyDescent="0.2">
      <c r="B71" s="5"/>
    </row>
    <row r="72" spans="2:2" x14ac:dyDescent="0.2">
      <c r="B72" s="5"/>
    </row>
    <row r="73" spans="2:2" x14ac:dyDescent="0.2">
      <c r="B73" s="5"/>
    </row>
    <row r="74" spans="2:2" x14ac:dyDescent="0.2">
      <c r="B74" s="5"/>
    </row>
    <row r="75" spans="2:2" x14ac:dyDescent="0.2">
      <c r="B75" s="5"/>
    </row>
    <row r="76" spans="2:2" x14ac:dyDescent="0.2">
      <c r="B76" s="5"/>
    </row>
    <row r="77" spans="2:2" x14ac:dyDescent="0.2">
      <c r="B77" s="5"/>
    </row>
    <row r="78" spans="2:2" x14ac:dyDescent="0.2">
      <c r="B78" s="5"/>
    </row>
    <row r="79" spans="2:2" x14ac:dyDescent="0.2">
      <c r="B79" s="5"/>
    </row>
    <row r="80" spans="2:2" x14ac:dyDescent="0.2">
      <c r="B80" s="5"/>
    </row>
    <row r="81" spans="2:2" x14ac:dyDescent="0.2">
      <c r="B81" s="5"/>
    </row>
    <row r="82" spans="2:2" x14ac:dyDescent="0.2">
      <c r="B82" s="5"/>
    </row>
    <row r="83" spans="2:2" x14ac:dyDescent="0.2">
      <c r="B83" s="5"/>
    </row>
    <row r="84" spans="2:2" x14ac:dyDescent="0.2">
      <c r="B84" s="5"/>
    </row>
    <row r="85" spans="2:2" x14ac:dyDescent="0.2">
      <c r="B85" s="5"/>
    </row>
    <row r="86" spans="2:2" x14ac:dyDescent="0.2">
      <c r="B86" s="5"/>
    </row>
    <row r="87" spans="2:2" x14ac:dyDescent="0.2">
      <c r="B87" s="5"/>
    </row>
    <row r="88" spans="2:2" x14ac:dyDescent="0.2">
      <c r="B88" s="5"/>
    </row>
    <row r="89" spans="2:2" x14ac:dyDescent="0.2">
      <c r="B89" s="5"/>
    </row>
    <row r="90" spans="2:2" x14ac:dyDescent="0.2">
      <c r="B90" s="5"/>
    </row>
    <row r="91" spans="2:2" x14ac:dyDescent="0.2">
      <c r="B91" s="5"/>
    </row>
    <row r="92" spans="2:2" x14ac:dyDescent="0.2">
      <c r="B92" s="5"/>
    </row>
    <row r="93" spans="2:2" x14ac:dyDescent="0.2">
      <c r="B93" s="5"/>
    </row>
    <row r="94" spans="2:2" x14ac:dyDescent="0.2">
      <c r="B94" s="5"/>
    </row>
    <row r="95" spans="2:2" x14ac:dyDescent="0.2">
      <c r="B95" s="5"/>
    </row>
    <row r="96" spans="2:2" x14ac:dyDescent="0.2">
      <c r="B96" s="5"/>
    </row>
    <row r="97" spans="2:2" x14ac:dyDescent="0.2">
      <c r="B97" s="5"/>
    </row>
    <row r="98" spans="2:2" x14ac:dyDescent="0.2">
      <c r="B98" s="5"/>
    </row>
    <row r="99" spans="2:2" x14ac:dyDescent="0.2">
      <c r="B99" s="5"/>
    </row>
    <row r="100" spans="2:2" x14ac:dyDescent="0.2">
      <c r="B100" s="5"/>
    </row>
  </sheetData>
  <pageMargins left="0.45" right="0.45" top="0.5" bottom="0.5" header="0.3" footer="0.25"/>
  <pageSetup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T97"/>
  <sheetViews>
    <sheetView workbookViewId="0">
      <selection activeCell="C10" sqref="C10"/>
    </sheetView>
  </sheetViews>
  <sheetFormatPr defaultColWidth="21.5" defaultRowHeight="11.25" x14ac:dyDescent="0.2"/>
  <cols>
    <col min="1" max="1" width="2.1640625" style="18" customWidth="1"/>
    <col min="2" max="2" width="138.33203125" style="18" customWidth="1"/>
    <col min="3" max="16384" width="21.5" style="18"/>
  </cols>
  <sheetData>
    <row r="1" spans="2:20" x14ac:dyDescent="0.2">
      <c r="B1" s="13" t="s">
        <v>21</v>
      </c>
    </row>
    <row r="2" spans="2:20" x14ac:dyDescent="0.2">
      <c r="B2" s="13" t="s">
        <v>233</v>
      </c>
    </row>
    <row r="3" spans="2:20" x14ac:dyDescent="0.2">
      <c r="B3" s="14"/>
    </row>
    <row r="4" spans="2:20" ht="67.5" x14ac:dyDescent="0.2">
      <c r="B4" s="18" t="s">
        <v>234</v>
      </c>
    </row>
    <row r="5" spans="2:20" x14ac:dyDescent="0.2">
      <c r="B5" s="14"/>
    </row>
    <row r="6" spans="2:20" ht="101.25" x14ac:dyDescent="0.2">
      <c r="B6" s="18" t="s">
        <v>371</v>
      </c>
    </row>
    <row r="7" spans="2:20" x14ac:dyDescent="0.2">
      <c r="B7" s="14"/>
    </row>
    <row r="8" spans="2:20" ht="33.75" x14ac:dyDescent="0.2">
      <c r="B8" s="18" t="s">
        <v>235</v>
      </c>
    </row>
    <row r="9" spans="2:20" x14ac:dyDescent="0.2">
      <c r="B9" s="14" t="s">
        <v>332</v>
      </c>
    </row>
    <row r="10" spans="2:20" ht="35.25" customHeight="1" x14ac:dyDescent="0.2">
      <c r="B10" s="188" t="s">
        <v>350</v>
      </c>
      <c r="C10" s="188"/>
      <c r="D10" s="188"/>
      <c r="E10" s="188"/>
      <c r="F10" s="188"/>
      <c r="G10" s="188"/>
      <c r="H10" s="188"/>
      <c r="I10" s="188"/>
      <c r="J10" s="188"/>
      <c r="K10" s="188"/>
      <c r="L10" s="188"/>
      <c r="M10" s="188"/>
      <c r="N10" s="188"/>
      <c r="O10" s="188"/>
      <c r="P10" s="188"/>
      <c r="Q10" s="188"/>
      <c r="R10" s="188"/>
      <c r="S10" s="188"/>
      <c r="T10" s="188"/>
    </row>
    <row r="11" spans="2:20" x14ac:dyDescent="0.2">
      <c r="B11" s="14"/>
    </row>
    <row r="12" spans="2:20" x14ac:dyDescent="0.2">
      <c r="B12" s="14"/>
    </row>
    <row r="13" spans="2:20" x14ac:dyDescent="0.2">
      <c r="B13" s="14"/>
    </row>
    <row r="14" spans="2:20" x14ac:dyDescent="0.2">
      <c r="B14" s="14"/>
    </row>
    <row r="15" spans="2:20" x14ac:dyDescent="0.2">
      <c r="B15" s="14"/>
    </row>
    <row r="16" spans="2:20" x14ac:dyDescent="0.2">
      <c r="B16" s="14"/>
    </row>
    <row r="17" spans="2:2" x14ac:dyDescent="0.2">
      <c r="B17" s="14"/>
    </row>
    <row r="18" spans="2:2" x14ac:dyDescent="0.2">
      <c r="B18" s="14"/>
    </row>
    <row r="19" spans="2:2" x14ac:dyDescent="0.2">
      <c r="B19" s="14"/>
    </row>
    <row r="20" spans="2:2" x14ac:dyDescent="0.2">
      <c r="B20" s="14"/>
    </row>
    <row r="21" spans="2:2" x14ac:dyDescent="0.2">
      <c r="B21" s="14"/>
    </row>
    <row r="22" spans="2:2" x14ac:dyDescent="0.2">
      <c r="B22" s="14"/>
    </row>
    <row r="23" spans="2:2" x14ac:dyDescent="0.2">
      <c r="B23" s="14"/>
    </row>
    <row r="24" spans="2:2" x14ac:dyDescent="0.2">
      <c r="B24" s="14"/>
    </row>
    <row r="25" spans="2:2" x14ac:dyDescent="0.2">
      <c r="B25" s="14"/>
    </row>
    <row r="26" spans="2:2" x14ac:dyDescent="0.2">
      <c r="B26" s="14"/>
    </row>
    <row r="27" spans="2:2" x14ac:dyDescent="0.2">
      <c r="B27" s="14"/>
    </row>
    <row r="28" spans="2:2" x14ac:dyDescent="0.2">
      <c r="B28" s="14"/>
    </row>
    <row r="29" spans="2:2" x14ac:dyDescent="0.2">
      <c r="B29" s="14"/>
    </row>
    <row r="30" spans="2:2" x14ac:dyDescent="0.2">
      <c r="B30" s="14"/>
    </row>
    <row r="31" spans="2:2" x14ac:dyDescent="0.2">
      <c r="B31" s="14"/>
    </row>
    <row r="32" spans="2:2" x14ac:dyDescent="0.2">
      <c r="B32" s="14"/>
    </row>
    <row r="33" spans="2:2" x14ac:dyDescent="0.2">
      <c r="B33" s="14"/>
    </row>
    <row r="34" spans="2:2" x14ac:dyDescent="0.2">
      <c r="B34" s="14"/>
    </row>
    <row r="35" spans="2:2" x14ac:dyDescent="0.2">
      <c r="B35" s="14"/>
    </row>
    <row r="36" spans="2:2" x14ac:dyDescent="0.2">
      <c r="B36" s="14"/>
    </row>
    <row r="37" spans="2:2" x14ac:dyDescent="0.2">
      <c r="B37" s="14"/>
    </row>
    <row r="38" spans="2:2" x14ac:dyDescent="0.2">
      <c r="B38" s="14"/>
    </row>
    <row r="39" spans="2:2" x14ac:dyDescent="0.2">
      <c r="B39" s="14"/>
    </row>
    <row r="40" spans="2:2" x14ac:dyDescent="0.2">
      <c r="B40" s="14"/>
    </row>
    <row r="41" spans="2:2" x14ac:dyDescent="0.2">
      <c r="B41" s="14"/>
    </row>
    <row r="42" spans="2:2" x14ac:dyDescent="0.2">
      <c r="B42" s="14"/>
    </row>
    <row r="43" spans="2:2" x14ac:dyDescent="0.2">
      <c r="B43" s="14"/>
    </row>
    <row r="44" spans="2:2" x14ac:dyDescent="0.2">
      <c r="B44" s="14"/>
    </row>
    <row r="45" spans="2:2" x14ac:dyDescent="0.2">
      <c r="B45" s="14"/>
    </row>
    <row r="46" spans="2:2" x14ac:dyDescent="0.2">
      <c r="B46" s="14"/>
    </row>
    <row r="47" spans="2:2" x14ac:dyDescent="0.2">
      <c r="B47" s="14"/>
    </row>
    <row r="48" spans="2:2" x14ac:dyDescent="0.2">
      <c r="B48" s="14"/>
    </row>
    <row r="49" spans="2:2" x14ac:dyDescent="0.2">
      <c r="B49" s="14"/>
    </row>
    <row r="50" spans="2:2" x14ac:dyDescent="0.2">
      <c r="B50" s="14"/>
    </row>
    <row r="51" spans="2:2" x14ac:dyDescent="0.2">
      <c r="B51" s="14"/>
    </row>
    <row r="52" spans="2:2" x14ac:dyDescent="0.2">
      <c r="B52" s="14"/>
    </row>
    <row r="53" spans="2:2" x14ac:dyDescent="0.2">
      <c r="B53" s="14"/>
    </row>
    <row r="54" spans="2:2" x14ac:dyDescent="0.2">
      <c r="B54" s="14"/>
    </row>
    <row r="55" spans="2:2" x14ac:dyDescent="0.2">
      <c r="B55" s="14"/>
    </row>
    <row r="56" spans="2:2" x14ac:dyDescent="0.2">
      <c r="B56" s="14"/>
    </row>
    <row r="57" spans="2:2" x14ac:dyDescent="0.2">
      <c r="B57" s="14"/>
    </row>
    <row r="58" spans="2:2" x14ac:dyDescent="0.2">
      <c r="B58" s="14"/>
    </row>
    <row r="59" spans="2:2" x14ac:dyDescent="0.2">
      <c r="B59" s="14"/>
    </row>
    <row r="60" spans="2:2" x14ac:dyDescent="0.2">
      <c r="B60" s="14"/>
    </row>
    <row r="61" spans="2:2" x14ac:dyDescent="0.2">
      <c r="B61" s="14"/>
    </row>
    <row r="62" spans="2:2" x14ac:dyDescent="0.2">
      <c r="B62" s="14"/>
    </row>
    <row r="63" spans="2:2" x14ac:dyDescent="0.2">
      <c r="B63" s="14"/>
    </row>
    <row r="64" spans="2:2" x14ac:dyDescent="0.2">
      <c r="B64" s="14"/>
    </row>
    <row r="65" spans="2:2" x14ac:dyDescent="0.2">
      <c r="B65" s="14"/>
    </row>
    <row r="66" spans="2:2" x14ac:dyDescent="0.2">
      <c r="B66" s="14"/>
    </row>
    <row r="67" spans="2:2" x14ac:dyDescent="0.2">
      <c r="B67" s="14"/>
    </row>
    <row r="68" spans="2:2" x14ac:dyDescent="0.2">
      <c r="B68" s="14"/>
    </row>
    <row r="69" spans="2:2" x14ac:dyDescent="0.2">
      <c r="B69" s="14"/>
    </row>
    <row r="70" spans="2:2" x14ac:dyDescent="0.2">
      <c r="B70" s="14"/>
    </row>
    <row r="71" spans="2:2" x14ac:dyDescent="0.2">
      <c r="B71" s="14"/>
    </row>
    <row r="72" spans="2:2" x14ac:dyDescent="0.2">
      <c r="B72" s="14"/>
    </row>
    <row r="73" spans="2:2" x14ac:dyDescent="0.2">
      <c r="B73" s="14"/>
    </row>
    <row r="74" spans="2:2" x14ac:dyDescent="0.2">
      <c r="B74" s="14"/>
    </row>
    <row r="75" spans="2:2" x14ac:dyDescent="0.2">
      <c r="B75" s="14"/>
    </row>
    <row r="76" spans="2:2" x14ac:dyDescent="0.2">
      <c r="B76" s="14"/>
    </row>
    <row r="77" spans="2:2" x14ac:dyDescent="0.2">
      <c r="B77" s="14"/>
    </row>
    <row r="78" spans="2:2" x14ac:dyDescent="0.2">
      <c r="B78" s="14"/>
    </row>
    <row r="79" spans="2:2" x14ac:dyDescent="0.2">
      <c r="B79" s="14"/>
    </row>
    <row r="80" spans="2:2" x14ac:dyDescent="0.2">
      <c r="B80" s="14"/>
    </row>
    <row r="81" spans="2:2" x14ac:dyDescent="0.2">
      <c r="B81" s="14"/>
    </row>
    <row r="82" spans="2:2" x14ac:dyDescent="0.2">
      <c r="B82" s="14"/>
    </row>
    <row r="83" spans="2:2" x14ac:dyDescent="0.2">
      <c r="B83" s="14"/>
    </row>
    <row r="84" spans="2:2" x14ac:dyDescent="0.2">
      <c r="B84" s="14"/>
    </row>
    <row r="85" spans="2:2" x14ac:dyDescent="0.2">
      <c r="B85" s="14"/>
    </row>
    <row r="86" spans="2:2" x14ac:dyDescent="0.2">
      <c r="B86" s="14"/>
    </row>
    <row r="87" spans="2:2" x14ac:dyDescent="0.2">
      <c r="B87" s="14"/>
    </row>
    <row r="88" spans="2:2" x14ac:dyDescent="0.2">
      <c r="B88" s="14"/>
    </row>
    <row r="89" spans="2:2" x14ac:dyDescent="0.2">
      <c r="B89" s="14"/>
    </row>
    <row r="90" spans="2:2" x14ac:dyDescent="0.2">
      <c r="B90" s="14"/>
    </row>
    <row r="91" spans="2:2" x14ac:dyDescent="0.2">
      <c r="B91" s="14"/>
    </row>
    <row r="92" spans="2:2" x14ac:dyDescent="0.2">
      <c r="B92" s="14"/>
    </row>
    <row r="93" spans="2:2" x14ac:dyDescent="0.2">
      <c r="B93" s="14"/>
    </row>
    <row r="94" spans="2:2" x14ac:dyDescent="0.2">
      <c r="B94" s="14"/>
    </row>
    <row r="95" spans="2:2" x14ac:dyDescent="0.2">
      <c r="B95" s="14"/>
    </row>
    <row r="96" spans="2:2" x14ac:dyDescent="0.2">
      <c r="B96" s="14"/>
    </row>
    <row r="97" spans="2:2" x14ac:dyDescent="0.2">
      <c r="B97" s="14"/>
    </row>
  </sheetData>
  <pageMargins left="0.45" right="0.45" top="0.5" bottom="0.5" header="0.3" footer="0.25"/>
  <pageSetup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E100"/>
  <sheetViews>
    <sheetView workbookViewId="0">
      <selection activeCell="C10" sqref="C10"/>
    </sheetView>
  </sheetViews>
  <sheetFormatPr defaultColWidth="21.5" defaultRowHeight="11.25" x14ac:dyDescent="0.2"/>
  <cols>
    <col min="1" max="1" width="0.6640625" style="18" customWidth="1"/>
    <col min="2" max="2" width="51" style="18" customWidth="1"/>
    <col min="3" max="3" width="0.6640625" style="18" customWidth="1"/>
    <col min="4" max="4" width="9.33203125" style="18" customWidth="1"/>
    <col min="5" max="5" width="0.6640625" style="18" customWidth="1"/>
    <col min="6" max="6" width="9.33203125" style="18" customWidth="1"/>
    <col min="7" max="7" width="0.6640625" style="18" customWidth="1"/>
    <col min="8" max="8" width="9.33203125" style="18" customWidth="1"/>
    <col min="9" max="9" width="0.6640625" style="18" customWidth="1"/>
    <col min="10" max="10" width="9.33203125" style="18" customWidth="1"/>
    <col min="11" max="11" width="0.6640625" style="18" customWidth="1"/>
    <col min="12" max="12" width="9.33203125" style="18" customWidth="1"/>
    <col min="13" max="13" width="0.6640625" style="18" customWidth="1"/>
    <col min="14" max="14" width="9.33203125" style="18" customWidth="1"/>
    <col min="15" max="15" width="0.6640625" style="18" customWidth="1"/>
    <col min="16" max="16" width="9.33203125" style="18" customWidth="1"/>
    <col min="17" max="17" width="0.6640625" style="18" customWidth="1"/>
    <col min="18" max="18" width="9.33203125" style="18" customWidth="1"/>
    <col min="19" max="19" width="0.6640625" style="18" customWidth="1"/>
    <col min="20" max="20" width="9.33203125" style="18" customWidth="1"/>
    <col min="21" max="21" width="0.6640625" style="18" hidden="1" customWidth="1"/>
    <col min="22" max="22" width="9.33203125" style="18" hidden="1" customWidth="1"/>
    <col min="23" max="23" width="0.6640625" style="18" hidden="1" customWidth="1"/>
    <col min="24" max="24" width="9.33203125" style="18" hidden="1" customWidth="1"/>
    <col min="25" max="25" width="0.6640625" style="18" hidden="1" customWidth="1"/>
    <col min="26" max="26" width="9.33203125" style="18" hidden="1" customWidth="1"/>
    <col min="27" max="27" width="0.6640625" style="18" hidden="1" customWidth="1"/>
    <col min="28" max="16384" width="21.5" style="18"/>
  </cols>
  <sheetData>
    <row r="1" spans="1:31" s="13" customFormat="1" x14ac:dyDescent="0.2">
      <c r="A1" s="45"/>
      <c r="B1" s="13" t="s">
        <v>21</v>
      </c>
      <c r="C1" s="63"/>
      <c r="D1" s="63"/>
      <c r="E1" s="63"/>
      <c r="F1" s="63"/>
      <c r="G1" s="63"/>
      <c r="H1" s="63"/>
      <c r="I1" s="63"/>
      <c r="J1" s="63"/>
      <c r="K1" s="63"/>
      <c r="L1" s="63"/>
      <c r="M1" s="63"/>
      <c r="N1" s="63"/>
      <c r="O1" s="63"/>
      <c r="P1" s="63"/>
      <c r="Q1" s="63"/>
      <c r="R1" s="63"/>
      <c r="S1" s="63"/>
      <c r="T1" s="63"/>
      <c r="U1" s="63"/>
      <c r="V1" s="63"/>
      <c r="W1" s="63"/>
      <c r="X1" s="63"/>
      <c r="Y1" s="63"/>
      <c r="Z1" s="63"/>
      <c r="AA1" s="45"/>
      <c r="AB1" s="45"/>
      <c r="AC1" s="45"/>
      <c r="AD1" s="45"/>
      <c r="AE1" s="45"/>
    </row>
    <row r="2" spans="1:31" s="13" customFormat="1" x14ac:dyDescent="0.2">
      <c r="A2" s="45"/>
      <c r="B2" s="267" t="s">
        <v>236</v>
      </c>
      <c r="C2" s="267"/>
      <c r="D2" s="267"/>
      <c r="E2" s="267"/>
      <c r="F2" s="267"/>
      <c r="G2" s="267"/>
      <c r="H2" s="267"/>
      <c r="I2" s="267"/>
      <c r="J2" s="267"/>
      <c r="K2" s="63"/>
      <c r="L2" s="63"/>
      <c r="M2" s="63"/>
      <c r="N2" s="63"/>
      <c r="O2" s="63"/>
      <c r="P2" s="63"/>
      <c r="Q2" s="63"/>
      <c r="R2" s="63"/>
      <c r="S2" s="63"/>
      <c r="T2" s="63"/>
      <c r="U2" s="63"/>
      <c r="V2" s="63"/>
      <c r="W2" s="63"/>
      <c r="X2" s="63"/>
      <c r="Y2" s="63"/>
      <c r="Z2" s="63"/>
      <c r="AA2" s="45"/>
      <c r="AB2" s="45"/>
      <c r="AC2" s="45"/>
      <c r="AD2" s="45"/>
      <c r="AE2" s="45"/>
    </row>
    <row r="3" spans="1:31" s="13" customFormat="1" x14ac:dyDescent="0.2">
      <c r="A3" s="45"/>
      <c r="B3" s="45"/>
      <c r="C3" s="63"/>
      <c r="D3" s="63"/>
      <c r="E3" s="63"/>
      <c r="F3" s="63"/>
      <c r="G3" s="63"/>
      <c r="H3" s="63"/>
      <c r="I3" s="63"/>
      <c r="J3" s="63"/>
      <c r="K3" s="63"/>
      <c r="L3" s="63"/>
      <c r="M3" s="63"/>
      <c r="N3" s="63"/>
      <c r="O3" s="63"/>
      <c r="P3" s="63"/>
      <c r="Q3" s="63"/>
      <c r="R3" s="63"/>
      <c r="S3" s="63"/>
      <c r="T3" s="63"/>
      <c r="U3" s="63"/>
      <c r="V3" s="63"/>
      <c r="W3" s="63"/>
      <c r="X3" s="63"/>
      <c r="Y3" s="63"/>
      <c r="Z3" s="63"/>
      <c r="AA3" s="45"/>
      <c r="AB3" s="45"/>
      <c r="AC3" s="45"/>
      <c r="AD3" s="45"/>
      <c r="AE3" s="45"/>
    </row>
    <row r="4" spans="1:31" s="13" customFormat="1" x14ac:dyDescent="0.2">
      <c r="A4" s="45"/>
      <c r="B4" s="45"/>
      <c r="C4" s="63"/>
      <c r="D4" s="63"/>
      <c r="E4" s="63"/>
      <c r="F4" s="63"/>
      <c r="G4" s="63"/>
      <c r="H4" s="63"/>
      <c r="I4" s="63"/>
      <c r="J4" s="63"/>
      <c r="K4" s="63"/>
      <c r="L4" s="63"/>
      <c r="M4" s="63"/>
      <c r="N4" s="63"/>
      <c r="O4" s="63"/>
      <c r="P4" s="63"/>
      <c r="Q4" s="63"/>
      <c r="R4" s="63"/>
      <c r="S4" s="63"/>
      <c r="T4" s="63"/>
      <c r="U4" s="63"/>
      <c r="V4" s="63"/>
      <c r="W4" s="63"/>
      <c r="X4" s="63"/>
      <c r="Y4" s="63"/>
      <c r="Z4" s="63"/>
      <c r="AA4" s="45"/>
      <c r="AB4" s="45"/>
      <c r="AC4" s="45"/>
      <c r="AD4" s="45"/>
      <c r="AE4" s="45"/>
    </row>
    <row r="5" spans="1:31" s="13" customFormat="1" x14ac:dyDescent="0.2">
      <c r="A5" s="45"/>
      <c r="B5" s="45"/>
      <c r="C5" s="63"/>
      <c r="D5" s="259">
        <v>2015</v>
      </c>
      <c r="E5" s="260"/>
      <c r="F5" s="260"/>
      <c r="G5" s="260"/>
      <c r="H5" s="260"/>
      <c r="I5" s="260"/>
      <c r="J5" s="260"/>
      <c r="K5" s="45"/>
      <c r="L5" s="259">
        <v>2016</v>
      </c>
      <c r="M5" s="260"/>
      <c r="N5" s="260"/>
      <c r="O5" s="260"/>
      <c r="P5" s="260"/>
      <c r="Q5" s="260"/>
      <c r="R5" s="260"/>
      <c r="S5" s="45"/>
      <c r="T5" s="111" t="s">
        <v>101</v>
      </c>
      <c r="U5" s="111" t="s">
        <v>114</v>
      </c>
      <c r="V5" s="111" t="s">
        <v>114</v>
      </c>
      <c r="W5" s="108"/>
      <c r="X5" s="111" t="s">
        <v>114</v>
      </c>
      <c r="Y5" s="111" t="s">
        <v>114</v>
      </c>
      <c r="AA5" s="45"/>
      <c r="AB5" s="45"/>
      <c r="AC5" s="45"/>
      <c r="AD5" s="45"/>
      <c r="AE5" s="45"/>
    </row>
    <row r="6" spans="1:31" s="13" customFormat="1" x14ac:dyDescent="0.2">
      <c r="A6" s="63"/>
      <c r="B6" s="132" t="s">
        <v>52</v>
      </c>
      <c r="C6" s="63"/>
      <c r="D6" s="112" t="s">
        <v>23</v>
      </c>
      <c r="E6" s="114"/>
      <c r="F6" s="112" t="s">
        <v>24</v>
      </c>
      <c r="G6" s="114"/>
      <c r="H6" s="112" t="s">
        <v>25</v>
      </c>
      <c r="I6" s="114"/>
      <c r="J6" s="112" t="s">
        <v>26</v>
      </c>
      <c r="K6" s="109"/>
      <c r="L6" s="112" t="s">
        <v>23</v>
      </c>
      <c r="M6" s="114"/>
      <c r="N6" s="112" t="s">
        <v>24</v>
      </c>
      <c r="O6" s="114"/>
      <c r="P6" s="112" t="s">
        <v>25</v>
      </c>
      <c r="Q6" s="114"/>
      <c r="R6" s="112" t="s">
        <v>26</v>
      </c>
      <c r="S6" s="109"/>
      <c r="T6" s="112" t="s">
        <v>23</v>
      </c>
      <c r="U6" s="114"/>
      <c r="V6" s="112" t="s">
        <v>24</v>
      </c>
      <c r="W6" s="114"/>
      <c r="X6" s="112" t="s">
        <v>25</v>
      </c>
      <c r="Y6" s="123"/>
      <c r="Z6" s="112" t="s">
        <v>26</v>
      </c>
      <c r="AA6" s="63"/>
      <c r="AB6" s="95"/>
      <c r="AC6" s="63"/>
      <c r="AD6" s="109"/>
      <c r="AE6" s="109"/>
    </row>
    <row r="7" spans="1:31" x14ac:dyDescent="0.2">
      <c r="A7" s="14"/>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row>
    <row r="8" spans="1:31" x14ac:dyDescent="0.2">
      <c r="A8" s="14"/>
      <c r="B8" s="18" t="s">
        <v>237</v>
      </c>
      <c r="C8" s="14"/>
      <c r="D8" s="22">
        <v>1090000000</v>
      </c>
      <c r="E8" s="44"/>
      <c r="F8" s="22">
        <v>1165000000</v>
      </c>
      <c r="G8" s="23"/>
      <c r="H8" s="22">
        <v>1109000000</v>
      </c>
      <c r="I8" s="23"/>
      <c r="J8" s="22">
        <v>871000000</v>
      </c>
      <c r="K8" s="23"/>
      <c r="L8" s="22">
        <v>1091000000</v>
      </c>
      <c r="M8" s="23"/>
      <c r="N8" s="22">
        <v>1165000000</v>
      </c>
      <c r="O8" s="20"/>
      <c r="P8" s="22">
        <v>1317000000</v>
      </c>
      <c r="Q8" s="23"/>
      <c r="R8" s="22">
        <v>1152000000</v>
      </c>
      <c r="S8" s="23"/>
      <c r="T8" s="22">
        <v>1206000000</v>
      </c>
      <c r="U8" s="23"/>
      <c r="AA8" s="14"/>
      <c r="AB8" s="14"/>
      <c r="AC8" s="14"/>
      <c r="AD8" s="14"/>
      <c r="AE8" s="14"/>
    </row>
    <row r="9" spans="1:31" ht="22.5" x14ac:dyDescent="0.2">
      <c r="A9" s="14"/>
      <c r="B9" s="190" t="s">
        <v>355</v>
      </c>
      <c r="C9" s="14"/>
      <c r="D9" s="24">
        <v>31000000</v>
      </c>
      <c r="E9" s="118"/>
      <c r="F9" s="24">
        <v>37000000</v>
      </c>
      <c r="G9" s="118"/>
      <c r="H9" s="24">
        <v>-5000000</v>
      </c>
      <c r="I9" s="117"/>
      <c r="J9" s="24">
        <v>5000000</v>
      </c>
      <c r="K9" s="117"/>
      <c r="L9" s="24">
        <v>-7000000</v>
      </c>
      <c r="M9" s="117"/>
      <c r="N9" s="24">
        <v>4000000</v>
      </c>
      <c r="O9" s="117"/>
      <c r="P9" s="24">
        <v>9000000</v>
      </c>
      <c r="Q9" s="117"/>
      <c r="R9" s="24">
        <v>4000000</v>
      </c>
      <c r="S9" s="118"/>
      <c r="T9" s="24">
        <v>18000000</v>
      </c>
      <c r="U9" s="44"/>
      <c r="AA9" s="14"/>
      <c r="AB9" s="14"/>
      <c r="AC9" s="14"/>
      <c r="AD9" s="14"/>
      <c r="AE9" s="14"/>
    </row>
    <row r="10" spans="1:31" x14ac:dyDescent="0.2">
      <c r="A10" s="14"/>
      <c r="B10" s="18" t="s">
        <v>238</v>
      </c>
      <c r="C10" s="14"/>
      <c r="D10" s="24">
        <v>66000000</v>
      </c>
      <c r="E10" s="118"/>
      <c r="F10" s="24">
        <v>65000000</v>
      </c>
      <c r="G10" s="118"/>
      <c r="H10" s="24">
        <v>66000000</v>
      </c>
      <c r="I10" s="116"/>
      <c r="J10" s="24">
        <v>64000000</v>
      </c>
      <c r="K10" s="118"/>
      <c r="L10" s="24">
        <v>57000000</v>
      </c>
      <c r="M10" s="118"/>
      <c r="N10" s="24">
        <v>59000000</v>
      </c>
      <c r="O10" s="116"/>
      <c r="P10" s="24">
        <v>61000000</v>
      </c>
      <c r="Q10" s="116"/>
      <c r="R10" s="24">
        <v>60000000</v>
      </c>
      <c r="S10" s="118"/>
      <c r="T10" s="24">
        <v>52000000</v>
      </c>
      <c r="U10" s="44"/>
      <c r="AA10" s="14"/>
      <c r="AB10" s="14"/>
      <c r="AC10" s="14"/>
      <c r="AD10" s="14"/>
      <c r="AE10" s="14"/>
    </row>
    <row r="11" spans="1:31" ht="11.25" customHeight="1" x14ac:dyDescent="0.2">
      <c r="A11" s="14"/>
      <c r="B11" s="18" t="s">
        <v>337</v>
      </c>
      <c r="C11" s="14"/>
      <c r="D11" s="24">
        <v>-3000000</v>
      </c>
      <c r="E11" s="118"/>
      <c r="F11" s="24">
        <v>59000000</v>
      </c>
      <c r="G11" s="118"/>
      <c r="H11" s="24">
        <v>11000000</v>
      </c>
      <c r="I11" s="116"/>
      <c r="J11" s="24">
        <v>18000000</v>
      </c>
      <c r="K11" s="118"/>
      <c r="L11" s="24">
        <v>17000000</v>
      </c>
      <c r="M11" s="118"/>
      <c r="N11" s="24">
        <v>7000000</v>
      </c>
      <c r="O11" s="116"/>
      <c r="P11" s="24">
        <v>18000000</v>
      </c>
      <c r="Q11" s="116"/>
      <c r="R11" s="24">
        <v>7000000</v>
      </c>
      <c r="S11" s="118"/>
      <c r="T11" s="24">
        <v>8000000</v>
      </c>
      <c r="U11" s="44"/>
      <c r="AA11" s="14"/>
      <c r="AB11" s="14"/>
      <c r="AC11" s="14"/>
      <c r="AD11" s="14"/>
      <c r="AE11" s="14"/>
    </row>
    <row r="12" spans="1:31" x14ac:dyDescent="0.2">
      <c r="A12" s="14"/>
      <c r="B12" s="18" t="s">
        <v>338</v>
      </c>
      <c r="C12" s="14"/>
      <c r="D12" s="24">
        <v>0</v>
      </c>
      <c r="E12" s="118"/>
      <c r="F12" s="24">
        <v>0</v>
      </c>
      <c r="G12" s="118"/>
      <c r="H12" s="24">
        <v>0</v>
      </c>
      <c r="I12" s="117"/>
      <c r="J12" s="24">
        <v>170000000</v>
      </c>
      <c r="K12" s="117"/>
      <c r="L12" s="24">
        <v>0</v>
      </c>
      <c r="M12" s="117"/>
      <c r="N12" s="24">
        <v>0</v>
      </c>
      <c r="O12" s="117"/>
      <c r="P12" s="24">
        <v>-13000000</v>
      </c>
      <c r="Q12" s="117"/>
      <c r="R12" s="24">
        <v>0</v>
      </c>
      <c r="S12" s="118"/>
      <c r="T12" s="24">
        <v>0</v>
      </c>
      <c r="U12" s="44"/>
      <c r="AA12" s="14"/>
      <c r="AB12" s="14"/>
      <c r="AC12" s="14"/>
      <c r="AD12" s="14"/>
      <c r="AE12" s="14"/>
    </row>
    <row r="13" spans="1:31" ht="11.25" customHeight="1" x14ac:dyDescent="0.2">
      <c r="A13" s="14"/>
      <c r="B13" s="18" t="s">
        <v>339</v>
      </c>
      <c r="C13" s="14"/>
      <c r="D13" s="60">
        <f>D8-D9+D10+D11+D12</f>
        <v>1122000000</v>
      </c>
      <c r="E13" s="126"/>
      <c r="F13" s="60">
        <f>F8-F9+F10+F11+F12</f>
        <v>1252000000</v>
      </c>
      <c r="G13" s="126"/>
      <c r="H13" s="60">
        <f>H8-H9+H10+H11+H12</f>
        <v>1191000000</v>
      </c>
      <c r="I13" s="126"/>
      <c r="J13" s="60">
        <f>J8-J9+J10+J11+J12</f>
        <v>1118000000</v>
      </c>
      <c r="K13" s="126"/>
      <c r="L13" s="60">
        <f>L8-L9+L10+L11+L12</f>
        <v>1172000000</v>
      </c>
      <c r="M13" s="126"/>
      <c r="N13" s="60">
        <f>N8-N9+N10+N11+N12</f>
        <v>1227000000</v>
      </c>
      <c r="O13" s="126"/>
      <c r="P13" s="60">
        <f>P8-P9+P10+P11+P12</f>
        <v>1374000000</v>
      </c>
      <c r="Q13" s="126"/>
      <c r="R13" s="60">
        <f>R8-R9+R10+R11+R12</f>
        <v>1215000000</v>
      </c>
      <c r="S13" s="126"/>
      <c r="T13" s="60">
        <f>T8-T9+T10+T11+T12</f>
        <v>1248000000</v>
      </c>
      <c r="U13" s="44"/>
      <c r="AA13" s="14"/>
      <c r="AB13" s="14"/>
      <c r="AC13" s="14"/>
      <c r="AD13" s="14"/>
      <c r="AE13" s="14"/>
    </row>
    <row r="14" spans="1:31" x14ac:dyDescent="0.2">
      <c r="A14" s="14"/>
      <c r="B14" s="14"/>
      <c r="C14" s="14"/>
      <c r="D14" s="44"/>
      <c r="E14" s="118"/>
      <c r="F14" s="44"/>
      <c r="G14" s="118"/>
      <c r="H14" s="44"/>
      <c r="I14" s="117"/>
      <c r="J14" s="44"/>
      <c r="K14" s="117"/>
      <c r="L14" s="44"/>
      <c r="M14" s="117"/>
      <c r="N14" s="44"/>
      <c r="O14" s="117"/>
      <c r="P14" s="44"/>
      <c r="Q14" s="117"/>
      <c r="R14" s="44"/>
      <c r="S14" s="118"/>
      <c r="T14" s="44"/>
      <c r="U14" s="44"/>
      <c r="AA14" s="14"/>
      <c r="AB14" s="14"/>
      <c r="AC14" s="14"/>
      <c r="AD14" s="14"/>
      <c r="AE14" s="14"/>
    </row>
    <row r="15" spans="1:31" x14ac:dyDescent="0.2">
      <c r="A15" s="14"/>
      <c r="B15" s="18" t="s">
        <v>239</v>
      </c>
      <c r="C15" s="14"/>
      <c r="D15" s="60">
        <v>3012000000</v>
      </c>
      <c r="E15" s="126"/>
      <c r="F15" s="60">
        <v>3067000000</v>
      </c>
      <c r="G15" s="126"/>
      <c r="H15" s="60">
        <v>3053000000</v>
      </c>
      <c r="I15" s="126"/>
      <c r="J15" s="60">
        <v>2950000000</v>
      </c>
      <c r="K15" s="126"/>
      <c r="L15" s="60">
        <v>2970000000</v>
      </c>
      <c r="M15" s="126"/>
      <c r="N15" s="60">
        <v>2999000000</v>
      </c>
      <c r="O15" s="126"/>
      <c r="P15" s="60">
        <v>3150000000</v>
      </c>
      <c r="Q15" s="126"/>
      <c r="R15" s="60">
        <v>2954000000</v>
      </c>
      <c r="S15" s="126"/>
      <c r="T15" s="60">
        <v>3018000000</v>
      </c>
      <c r="U15" s="23"/>
      <c r="AA15" s="14"/>
      <c r="AB15" s="14"/>
      <c r="AC15" s="14"/>
      <c r="AD15" s="14"/>
      <c r="AE15" s="14"/>
    </row>
    <row r="16" spans="1:31" ht="21.75" customHeight="1" x14ac:dyDescent="0.2">
      <c r="A16" s="14"/>
      <c r="B16" s="18" t="s">
        <v>240</v>
      </c>
      <c r="C16" s="14"/>
      <c r="D16" s="24">
        <v>52000000</v>
      </c>
      <c r="E16" s="118"/>
      <c r="F16" s="24">
        <v>40000000</v>
      </c>
      <c r="G16" s="118"/>
      <c r="H16" s="24">
        <v>-22000000</v>
      </c>
      <c r="I16" s="116"/>
      <c r="J16" s="24">
        <v>16000000</v>
      </c>
      <c r="K16" s="118"/>
      <c r="L16" s="24">
        <v>-6000000</v>
      </c>
      <c r="M16" s="118"/>
      <c r="N16" s="24">
        <v>10000000</v>
      </c>
      <c r="O16" s="116"/>
      <c r="P16" s="24">
        <v>17000000</v>
      </c>
      <c r="Q16" s="116"/>
      <c r="R16" s="24">
        <v>5000000</v>
      </c>
      <c r="S16" s="118"/>
      <c r="T16" s="24">
        <v>33000000</v>
      </c>
      <c r="U16" s="44"/>
      <c r="AA16" s="14"/>
      <c r="AB16" s="14"/>
      <c r="AC16" s="14"/>
      <c r="AD16" s="14"/>
      <c r="AE16" s="14"/>
    </row>
    <row r="17" spans="1:31" x14ac:dyDescent="0.2">
      <c r="A17" s="14"/>
      <c r="B17" s="18" t="s">
        <v>241</v>
      </c>
      <c r="C17" s="14"/>
      <c r="D17" s="26">
        <v>728000000</v>
      </c>
      <c r="E17" s="118"/>
      <c r="F17" s="26">
        <v>779000000</v>
      </c>
      <c r="G17" s="118"/>
      <c r="H17" s="26">
        <v>759000000</v>
      </c>
      <c r="I17" s="116"/>
      <c r="J17" s="26">
        <v>760000000</v>
      </c>
      <c r="K17" s="118"/>
      <c r="L17" s="26">
        <v>766000000</v>
      </c>
      <c r="M17" s="118"/>
      <c r="N17" s="26">
        <v>767000000</v>
      </c>
      <c r="O17" s="116"/>
      <c r="P17" s="26">
        <v>774000000</v>
      </c>
      <c r="Q17" s="116"/>
      <c r="R17" s="26">
        <v>831000000</v>
      </c>
      <c r="S17" s="118"/>
      <c r="T17" s="26">
        <v>792000000</v>
      </c>
      <c r="U17" s="44"/>
      <c r="AA17" s="14"/>
      <c r="AB17" s="14"/>
      <c r="AC17" s="14"/>
      <c r="AD17" s="14"/>
      <c r="AE17" s="14"/>
    </row>
    <row r="18" spans="1:31" x14ac:dyDescent="0.2">
      <c r="A18" s="14"/>
      <c r="B18" s="18" t="s">
        <v>242</v>
      </c>
      <c r="C18" s="14"/>
      <c r="D18" s="24">
        <f>SUM(D15:D17)</f>
        <v>3792000000</v>
      </c>
      <c r="E18" s="117"/>
      <c r="F18" s="24">
        <f>SUM(F15:F17)</f>
        <v>3886000000</v>
      </c>
      <c r="G18" s="117"/>
      <c r="H18" s="24">
        <f>SUM(H15:H17)</f>
        <v>3790000000</v>
      </c>
      <c r="I18" s="117"/>
      <c r="J18" s="24">
        <f>SUM(J15:J17)</f>
        <v>3726000000</v>
      </c>
      <c r="K18" s="117"/>
      <c r="L18" s="24">
        <f>SUM(L15:L17)</f>
        <v>3730000000</v>
      </c>
      <c r="M18" s="117"/>
      <c r="N18" s="24">
        <f>SUM(N15:N17)</f>
        <v>3776000000</v>
      </c>
      <c r="O18" s="117"/>
      <c r="P18" s="24">
        <f>SUM(P15:P17)</f>
        <v>3941000000</v>
      </c>
      <c r="Q18" s="117"/>
      <c r="R18" s="24">
        <f>SUM(R15:R17)</f>
        <v>3790000000</v>
      </c>
      <c r="S18" s="117"/>
      <c r="T18" s="24">
        <f>SUM(T15:T17)</f>
        <v>3843000000</v>
      </c>
      <c r="U18" s="44"/>
      <c r="AA18" s="14"/>
      <c r="AB18" s="14"/>
      <c r="AC18" s="14"/>
      <c r="AD18" s="14"/>
      <c r="AE18" s="14"/>
    </row>
    <row r="19" spans="1:31" ht="22.5" x14ac:dyDescent="0.2">
      <c r="A19" s="14"/>
      <c r="B19" s="18" t="s">
        <v>243</v>
      </c>
      <c r="C19" s="14"/>
      <c r="D19" s="24">
        <v>31000000</v>
      </c>
      <c r="E19" s="126"/>
      <c r="F19" s="24">
        <v>37000000</v>
      </c>
      <c r="G19" s="126"/>
      <c r="H19" s="24">
        <v>-5000000</v>
      </c>
      <c r="I19" s="117"/>
      <c r="J19" s="24">
        <v>5000000</v>
      </c>
      <c r="K19" s="117"/>
      <c r="L19" s="24">
        <v>-7000000</v>
      </c>
      <c r="M19" s="117"/>
      <c r="N19" s="24">
        <v>4000000</v>
      </c>
      <c r="O19" s="117"/>
      <c r="P19" s="24">
        <v>9000000</v>
      </c>
      <c r="Q19" s="117"/>
      <c r="R19" s="24">
        <v>4000000</v>
      </c>
      <c r="S19" s="126"/>
      <c r="T19" s="24">
        <v>18000000</v>
      </c>
      <c r="U19" s="44"/>
      <c r="AA19" s="14"/>
      <c r="AB19" s="14"/>
      <c r="AC19" s="14"/>
      <c r="AD19" s="14"/>
      <c r="AE19" s="14"/>
    </row>
    <row r="20" spans="1:31" x14ac:dyDescent="0.2">
      <c r="A20" s="14"/>
      <c r="B20" s="18" t="s">
        <v>285</v>
      </c>
      <c r="C20" s="14"/>
      <c r="D20" s="60">
        <f>D18-D19</f>
        <v>3761000000</v>
      </c>
      <c r="E20" s="126"/>
      <c r="F20" s="60">
        <f>F18-F19</f>
        <v>3849000000</v>
      </c>
      <c r="G20" s="126"/>
      <c r="H20" s="60">
        <f>H18-H19</f>
        <v>3795000000</v>
      </c>
      <c r="I20" s="126"/>
      <c r="J20" s="60">
        <f>J18-J19</f>
        <v>3721000000</v>
      </c>
      <c r="K20" s="126"/>
      <c r="L20" s="60">
        <f>L18-L19</f>
        <v>3737000000</v>
      </c>
      <c r="M20" s="126"/>
      <c r="N20" s="60">
        <f>N18-N19</f>
        <v>3772000000</v>
      </c>
      <c r="O20" s="126"/>
      <c r="P20" s="60">
        <f>P18-P19</f>
        <v>3932000000</v>
      </c>
      <c r="Q20" s="126"/>
      <c r="R20" s="60">
        <f>R18-R19</f>
        <v>3786000000</v>
      </c>
      <c r="S20" s="126"/>
      <c r="T20" s="60">
        <f>T18-T19</f>
        <v>3825000000</v>
      </c>
      <c r="U20" s="44"/>
      <c r="AA20" s="14"/>
      <c r="AB20" s="14"/>
      <c r="AC20" s="14"/>
      <c r="AD20" s="14"/>
      <c r="AE20" s="14"/>
    </row>
    <row r="21" spans="1:31" x14ac:dyDescent="0.2">
      <c r="A21" s="14"/>
      <c r="B21" s="14"/>
      <c r="C21" s="14"/>
      <c r="D21" s="23"/>
      <c r="E21" s="14"/>
      <c r="F21" s="23"/>
      <c r="G21" s="14"/>
      <c r="H21" s="23"/>
      <c r="I21" s="23"/>
      <c r="J21" s="23"/>
      <c r="K21" s="23"/>
      <c r="L21" s="58"/>
      <c r="M21" s="134"/>
      <c r="N21" s="58"/>
      <c r="O21" s="134"/>
      <c r="P21" s="58"/>
      <c r="Q21" s="134"/>
      <c r="R21" s="58"/>
      <c r="S21" s="118"/>
      <c r="T21" s="58"/>
      <c r="U21" s="58"/>
      <c r="AA21" s="14"/>
      <c r="AB21" s="14"/>
      <c r="AC21" s="14"/>
      <c r="AD21" s="14"/>
      <c r="AE21" s="14"/>
    </row>
    <row r="22" spans="1:31" x14ac:dyDescent="0.2">
      <c r="A22" s="14"/>
      <c r="B22" s="18" t="s">
        <v>286</v>
      </c>
      <c r="C22" s="14"/>
      <c r="D22" s="37">
        <v>0.28999999999999998</v>
      </c>
      <c r="E22" s="38"/>
      <c r="F22" s="37">
        <v>0.2997941328</v>
      </c>
      <c r="G22" s="38"/>
      <c r="H22" s="37">
        <v>0.29261213720000001</v>
      </c>
      <c r="I22" s="38"/>
      <c r="J22" s="37">
        <v>0.23</v>
      </c>
      <c r="K22" s="38"/>
      <c r="L22" s="37">
        <v>0.29249329759999998</v>
      </c>
      <c r="M22" s="38"/>
      <c r="N22" s="37">
        <v>0.30852754240000002</v>
      </c>
      <c r="O22" s="135"/>
      <c r="P22" s="37">
        <v>0.33417914230000001</v>
      </c>
      <c r="Q22" s="135"/>
      <c r="R22" s="37">
        <v>0.3</v>
      </c>
      <c r="S22" s="135"/>
      <c r="T22" s="37">
        <v>0.31381733020000002</v>
      </c>
      <c r="U22" s="38"/>
      <c r="AA22" s="14"/>
      <c r="AB22" s="14"/>
      <c r="AC22" s="14"/>
      <c r="AD22" s="14"/>
      <c r="AE22" s="14"/>
    </row>
    <row r="23" spans="1:31" x14ac:dyDescent="0.2">
      <c r="A23" s="14"/>
      <c r="B23" s="18" t="s">
        <v>287</v>
      </c>
      <c r="C23" s="14"/>
      <c r="D23" s="37">
        <v>0.29832491360000002</v>
      </c>
      <c r="E23" s="38"/>
      <c r="F23" s="37">
        <v>0.32527929329999999</v>
      </c>
      <c r="G23" s="38"/>
      <c r="H23" s="37">
        <v>0.31383399210000001</v>
      </c>
      <c r="I23" s="38"/>
      <c r="J23" s="37">
        <v>0.3</v>
      </c>
      <c r="K23" s="38"/>
      <c r="L23" s="37">
        <v>0.31362055119999999</v>
      </c>
      <c r="M23" s="38"/>
      <c r="N23" s="37">
        <v>0.32529162249999999</v>
      </c>
      <c r="O23" s="135"/>
      <c r="P23" s="37">
        <v>0.34944048830000002</v>
      </c>
      <c r="Q23" s="135"/>
      <c r="R23" s="37">
        <v>0.32</v>
      </c>
      <c r="S23" s="135"/>
      <c r="T23" s="37">
        <v>0.3262745098</v>
      </c>
      <c r="U23" s="38"/>
      <c r="AA23" s="14"/>
      <c r="AB23" s="14"/>
      <c r="AC23" s="14"/>
      <c r="AD23" s="14"/>
      <c r="AE23" s="14"/>
    </row>
    <row r="24" spans="1:31" ht="4.5" customHeight="1" x14ac:dyDescent="0.2">
      <c r="A24" s="14"/>
      <c r="B24" s="14"/>
      <c r="C24" s="14"/>
      <c r="D24" s="14"/>
      <c r="E24" s="14"/>
      <c r="F24" s="14"/>
      <c r="G24" s="14"/>
      <c r="H24" s="14"/>
      <c r="I24" s="14"/>
      <c r="J24" s="14"/>
      <c r="K24" s="14"/>
      <c r="L24" s="14"/>
      <c r="M24" s="14"/>
      <c r="N24" s="14"/>
      <c r="O24" s="14"/>
      <c r="P24" s="14"/>
      <c r="Q24" s="14"/>
      <c r="R24" s="14"/>
      <c r="S24" s="118"/>
      <c r="T24" s="14"/>
      <c r="U24" s="14"/>
      <c r="V24" s="14"/>
      <c r="W24" s="14"/>
      <c r="X24" s="14"/>
      <c r="Y24" s="14"/>
      <c r="Z24" s="14"/>
      <c r="AA24" s="14"/>
      <c r="AB24" s="14"/>
      <c r="AC24" s="14"/>
      <c r="AD24" s="14"/>
      <c r="AE24" s="14"/>
    </row>
    <row r="25" spans="1:31" s="150" customFormat="1" ht="31.5" customHeight="1" x14ac:dyDescent="0.2">
      <c r="A25" s="155"/>
      <c r="B25" s="296" t="s">
        <v>293</v>
      </c>
      <c r="C25" s="296"/>
      <c r="D25" s="296"/>
      <c r="E25" s="296"/>
      <c r="F25" s="296"/>
      <c r="G25" s="296"/>
      <c r="H25" s="296"/>
      <c r="I25" s="296"/>
      <c r="J25" s="296"/>
      <c r="K25" s="296"/>
      <c r="L25" s="296"/>
      <c r="M25" s="296"/>
      <c r="N25" s="296"/>
      <c r="O25" s="296"/>
      <c r="P25" s="296"/>
      <c r="Q25" s="296"/>
      <c r="R25" s="296"/>
      <c r="S25" s="296"/>
      <c r="T25" s="296"/>
      <c r="U25" s="297"/>
      <c r="V25" s="297"/>
      <c r="W25" s="296"/>
      <c r="X25" s="297"/>
      <c r="Y25" s="297"/>
      <c r="Z25" s="296"/>
      <c r="AA25" s="155"/>
      <c r="AB25" s="155"/>
      <c r="AC25" s="155"/>
      <c r="AD25" s="155"/>
      <c r="AE25" s="155"/>
    </row>
    <row r="26" spans="1:31" x14ac:dyDescent="0.2">
      <c r="A26" s="14"/>
      <c r="B26" s="262" t="s">
        <v>288</v>
      </c>
      <c r="C26" s="262"/>
      <c r="D26" s="262"/>
      <c r="E26" s="262"/>
      <c r="F26" s="262"/>
      <c r="G26" s="262"/>
      <c r="H26" s="262"/>
      <c r="I26" s="262"/>
      <c r="J26" s="262"/>
      <c r="K26" s="262"/>
      <c r="L26" s="262"/>
      <c r="M26" s="262"/>
      <c r="N26" s="262"/>
      <c r="O26" s="262"/>
      <c r="P26" s="262"/>
      <c r="Q26" s="262"/>
      <c r="R26" s="262"/>
      <c r="S26" s="262"/>
      <c r="T26" s="262"/>
      <c r="U26" s="264"/>
      <c r="V26" s="264"/>
      <c r="W26" s="262"/>
      <c r="X26" s="264"/>
      <c r="Y26" s="264"/>
      <c r="Z26" s="262"/>
      <c r="AA26" s="14"/>
      <c r="AB26" s="14"/>
      <c r="AC26" s="14"/>
      <c r="AD26" s="14"/>
      <c r="AE26" s="14"/>
    </row>
    <row r="27" spans="1:31" ht="54.75" customHeight="1" x14ac:dyDescent="0.2">
      <c r="A27" s="14"/>
      <c r="B27" s="262" t="s">
        <v>348</v>
      </c>
      <c r="C27" s="262"/>
      <c r="D27" s="262"/>
      <c r="E27" s="262"/>
      <c r="F27" s="262"/>
      <c r="G27" s="262"/>
      <c r="H27" s="262"/>
      <c r="I27" s="262"/>
      <c r="J27" s="262"/>
      <c r="K27" s="262"/>
      <c r="L27" s="262"/>
      <c r="M27" s="262"/>
      <c r="N27" s="262"/>
      <c r="O27" s="262"/>
      <c r="P27" s="262"/>
      <c r="Q27" s="262"/>
      <c r="R27" s="262"/>
      <c r="S27" s="262"/>
      <c r="T27" s="262"/>
      <c r="U27" s="264"/>
      <c r="V27" s="264"/>
      <c r="W27" s="262"/>
      <c r="X27" s="264"/>
      <c r="Y27" s="264"/>
      <c r="Z27" s="262"/>
      <c r="AA27" s="14"/>
      <c r="AB27" s="14"/>
      <c r="AC27" s="14"/>
      <c r="AD27" s="14"/>
      <c r="AE27" s="14"/>
    </row>
    <row r="28" spans="1:31"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row>
    <row r="29" spans="1:31" x14ac:dyDescent="0.2">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row>
    <row r="30" spans="1:31"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row>
    <row r="31" spans="1:3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row>
    <row r="32" spans="1:31"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row>
    <row r="33" spans="1:3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row>
    <row r="34" spans="1:31"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row>
    <row r="35" spans="1:31"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row>
    <row r="36" spans="1:31"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row>
    <row r="37" spans="1:31" x14ac:dyDescent="0.2">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row>
    <row r="38" spans="1:31" x14ac:dyDescent="0.2">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row>
    <row r="39" spans="1:31"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row>
    <row r="40" spans="1:31" x14ac:dyDescent="0.2">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row>
    <row r="41" spans="1:31" x14ac:dyDescent="0.2">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row>
    <row r="42" spans="1:31" x14ac:dyDescent="0.2">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row>
    <row r="43" spans="1:31" x14ac:dyDescent="0.2">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row>
    <row r="44" spans="1:31" x14ac:dyDescent="0.2">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row>
    <row r="45" spans="1:31"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row>
    <row r="46" spans="1:31" x14ac:dyDescent="0.2">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row>
    <row r="47" spans="1:31"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row>
    <row r="48" spans="1:31" x14ac:dyDescent="0.2">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row>
    <row r="49" spans="1:31"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row>
    <row r="50" spans="1:31"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row>
    <row r="51" spans="1:31"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row>
    <row r="52" spans="1:31"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row>
    <row r="53" spans="1:31"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row>
    <row r="54" spans="1:31"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row>
    <row r="55" spans="1:31"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row>
    <row r="56" spans="1:31"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row>
    <row r="57" spans="1:31"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row>
    <row r="58" spans="1:31"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row>
    <row r="59" spans="1:31"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row>
    <row r="60" spans="1:31"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row>
    <row r="61" spans="1:31"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row>
    <row r="62" spans="1:31"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row>
    <row r="63" spans="1:31"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row>
    <row r="64" spans="1:31"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row>
    <row r="65" spans="1:31"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row>
    <row r="66" spans="1:31"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row>
    <row r="67" spans="1:31"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row>
    <row r="68" spans="1:31"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row>
    <row r="69" spans="1:31"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row>
    <row r="70" spans="1:31"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row>
    <row r="71" spans="1:31"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row>
    <row r="72" spans="1:31"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row>
    <row r="73" spans="1:31"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row>
    <row r="74" spans="1:31"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row>
    <row r="75" spans="1:31"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row>
    <row r="76" spans="1:31"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row>
    <row r="77" spans="1:31"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row>
    <row r="78" spans="1:31"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row>
    <row r="79" spans="1:31"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row>
    <row r="80" spans="1:31"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row>
    <row r="81" spans="1:31"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row>
    <row r="82" spans="1:31"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row>
    <row r="83" spans="1:31"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row>
    <row r="84" spans="1:31"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row>
    <row r="85" spans="1:31"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row>
    <row r="86" spans="1:31"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row>
    <row r="87" spans="1:31"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row>
    <row r="88" spans="1:31"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row>
    <row r="89" spans="1:31"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row>
    <row r="90" spans="1:31"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row>
    <row r="91" spans="1:31"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row>
    <row r="92" spans="1:31"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row>
    <row r="93" spans="1:31"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row>
    <row r="94" spans="1:31"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row>
    <row r="95" spans="1:31" x14ac:dyDescent="0.2">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row>
    <row r="96" spans="1:31" x14ac:dyDescent="0.2">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row>
    <row r="97" spans="1:31" x14ac:dyDescent="0.2">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row>
    <row r="98" spans="1:31" x14ac:dyDescent="0.2">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row>
    <row r="99" spans="1:31" x14ac:dyDescent="0.2">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row>
    <row r="100" spans="1:31" x14ac:dyDescent="0.2">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row>
  </sheetData>
  <mergeCells count="6">
    <mergeCell ref="B27:Z27"/>
    <mergeCell ref="B2:J2"/>
    <mergeCell ref="D5:J5"/>
    <mergeCell ref="L5:R5"/>
    <mergeCell ref="B25:Z25"/>
    <mergeCell ref="B26:Z26"/>
  </mergeCells>
  <pageMargins left="0.45" right="0.45" top="0.5" bottom="0.5" header="0.3" footer="0.25"/>
  <pageSetup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Z94"/>
  <sheetViews>
    <sheetView workbookViewId="0">
      <selection activeCell="C10" sqref="C10"/>
    </sheetView>
  </sheetViews>
  <sheetFormatPr defaultColWidth="21.5" defaultRowHeight="11.25" x14ac:dyDescent="0.2"/>
  <cols>
    <col min="1" max="1" width="0.6640625" style="18" customWidth="1"/>
    <col min="2" max="2" width="45.83203125" style="18" customWidth="1"/>
    <col min="3" max="3" width="0.6640625" style="18" customWidth="1"/>
    <col min="4" max="4" width="10.83203125" style="18" customWidth="1"/>
    <col min="5" max="5" width="0.6640625" style="18" customWidth="1"/>
    <col min="6" max="6" width="10.83203125" style="18" customWidth="1"/>
    <col min="7" max="7" width="0.6640625" style="18" customWidth="1"/>
    <col min="8" max="8" width="10.83203125" style="18" customWidth="1"/>
    <col min="9" max="9" width="0.6640625" style="18" customWidth="1"/>
    <col min="10" max="10" width="10.83203125" style="18" customWidth="1"/>
    <col min="11" max="11" width="0.6640625" style="18" customWidth="1"/>
    <col min="12" max="12" width="10.83203125" style="18" customWidth="1"/>
    <col min="13" max="13" width="0.6640625" style="18" customWidth="1"/>
    <col min="14" max="14" width="10.83203125" style="18" customWidth="1"/>
    <col min="15" max="15" width="0.6640625" style="18" customWidth="1"/>
    <col min="16" max="16" width="10.83203125" style="18" customWidth="1"/>
    <col min="17" max="17" width="0.6640625" style="18" customWidth="1"/>
    <col min="18" max="18" width="10.83203125" style="18" customWidth="1"/>
    <col min="19" max="19" width="0.6640625" style="18" customWidth="1"/>
    <col min="20" max="20" width="10.83203125" style="18" customWidth="1"/>
    <col min="21" max="21" width="0.6640625" style="18" hidden="1" customWidth="1"/>
    <col min="22" max="22" width="9.33203125" style="18" hidden="1" customWidth="1"/>
    <col min="23" max="23" width="0.6640625" style="18" hidden="1" customWidth="1"/>
    <col min="24" max="24" width="9.33203125" style="18" hidden="1" customWidth="1"/>
    <col min="25" max="25" width="0.6640625" style="18" hidden="1" customWidth="1"/>
    <col min="26" max="26" width="9.33203125" style="18" hidden="1" customWidth="1"/>
    <col min="27" max="27" width="0.83203125" style="18" customWidth="1"/>
    <col min="28" max="16384" width="21.5" style="18"/>
  </cols>
  <sheetData>
    <row r="1" spans="1:26" x14ac:dyDescent="0.2">
      <c r="A1" s="14"/>
      <c r="B1" s="13" t="s">
        <v>21</v>
      </c>
      <c r="C1" s="63"/>
      <c r="D1" s="63"/>
      <c r="E1" s="63"/>
      <c r="F1" s="63"/>
      <c r="G1" s="63"/>
      <c r="H1" s="63"/>
      <c r="I1" s="63"/>
      <c r="J1" s="63"/>
      <c r="K1" s="105"/>
      <c r="L1" s="105"/>
      <c r="M1" s="105"/>
      <c r="N1" s="105"/>
      <c r="O1" s="105"/>
      <c r="P1" s="105"/>
      <c r="Q1" s="105"/>
      <c r="R1" s="105"/>
      <c r="S1" s="105"/>
      <c r="T1" s="105"/>
      <c r="U1" s="105"/>
      <c r="V1" s="105"/>
      <c r="W1" s="105"/>
      <c r="X1" s="105"/>
      <c r="Y1" s="105"/>
      <c r="Z1" s="105"/>
    </row>
    <row r="2" spans="1:26" x14ac:dyDescent="0.2">
      <c r="A2" s="14"/>
      <c r="B2" s="267" t="s">
        <v>244</v>
      </c>
      <c r="C2" s="262"/>
      <c r="D2" s="262"/>
      <c r="E2" s="262"/>
      <c r="F2" s="262"/>
      <c r="G2" s="262"/>
      <c r="H2" s="262"/>
      <c r="I2" s="262"/>
      <c r="J2" s="262"/>
      <c r="K2" s="105"/>
      <c r="L2" s="105"/>
      <c r="M2" s="105"/>
      <c r="N2" s="105"/>
      <c r="O2" s="105"/>
      <c r="P2" s="105"/>
      <c r="Q2" s="105"/>
      <c r="R2" s="105"/>
      <c r="S2" s="105"/>
      <c r="T2" s="105"/>
      <c r="U2" s="105"/>
      <c r="V2" s="105"/>
      <c r="W2" s="105"/>
      <c r="X2" s="105"/>
      <c r="Y2" s="105"/>
      <c r="Z2" s="105"/>
    </row>
    <row r="3" spans="1:26" x14ac:dyDescent="0.2">
      <c r="A3" s="14"/>
      <c r="B3" s="14"/>
      <c r="C3" s="105"/>
      <c r="D3" s="105"/>
      <c r="E3" s="105"/>
      <c r="F3" s="105"/>
      <c r="G3" s="105"/>
      <c r="H3" s="105"/>
      <c r="I3" s="105"/>
      <c r="J3" s="105"/>
      <c r="K3" s="105"/>
      <c r="L3" s="105"/>
      <c r="M3" s="105"/>
      <c r="N3" s="105"/>
      <c r="O3" s="105"/>
      <c r="P3" s="105"/>
      <c r="Q3" s="105"/>
      <c r="R3" s="105"/>
      <c r="S3" s="105"/>
      <c r="T3" s="105"/>
      <c r="U3" s="105"/>
      <c r="V3" s="105"/>
      <c r="W3" s="105"/>
      <c r="X3" s="105"/>
      <c r="Y3" s="105"/>
      <c r="Z3" s="105"/>
    </row>
    <row r="4" spans="1:26" x14ac:dyDescent="0.2">
      <c r="A4" s="14"/>
      <c r="B4" s="14"/>
      <c r="C4" s="105"/>
      <c r="D4" s="105"/>
      <c r="E4" s="105"/>
      <c r="F4" s="105"/>
      <c r="G4" s="105"/>
      <c r="H4" s="105"/>
      <c r="I4" s="105"/>
      <c r="J4" s="105"/>
      <c r="K4" s="105"/>
      <c r="L4" s="105"/>
      <c r="M4" s="105"/>
      <c r="N4" s="105"/>
      <c r="O4" s="105"/>
      <c r="P4" s="105"/>
      <c r="Q4" s="105"/>
      <c r="R4" s="105"/>
      <c r="S4" s="105"/>
      <c r="T4" s="105"/>
      <c r="U4" s="105"/>
      <c r="V4" s="105"/>
      <c r="W4" s="105"/>
      <c r="X4" s="105"/>
      <c r="Y4" s="105"/>
      <c r="Z4" s="105"/>
    </row>
    <row r="5" spans="1:26" s="13" customFormat="1" x14ac:dyDescent="0.2">
      <c r="A5" s="45"/>
      <c r="B5" s="45"/>
      <c r="C5" s="63"/>
      <c r="D5" s="259">
        <v>2015</v>
      </c>
      <c r="E5" s="260"/>
      <c r="F5" s="260"/>
      <c r="G5" s="260"/>
      <c r="H5" s="260"/>
      <c r="I5" s="260"/>
      <c r="J5" s="260"/>
      <c r="K5" s="45"/>
      <c r="L5" s="259">
        <v>2016</v>
      </c>
      <c r="M5" s="260"/>
      <c r="N5" s="260"/>
      <c r="O5" s="260"/>
      <c r="P5" s="260"/>
      <c r="Q5" s="260"/>
      <c r="R5" s="260"/>
      <c r="S5" s="45"/>
      <c r="T5" s="111" t="s">
        <v>101</v>
      </c>
      <c r="U5" s="111" t="s">
        <v>114</v>
      </c>
      <c r="V5" s="111" t="s">
        <v>114</v>
      </c>
      <c r="W5" s="108"/>
      <c r="X5" s="111" t="s">
        <v>114</v>
      </c>
      <c r="Y5" s="111" t="s">
        <v>114</v>
      </c>
    </row>
    <row r="6" spans="1:26" s="13" customFormat="1" x14ac:dyDescent="0.2">
      <c r="A6" s="63"/>
      <c r="B6" s="132" t="s">
        <v>52</v>
      </c>
      <c r="C6" s="63"/>
      <c r="D6" s="112" t="s">
        <v>23</v>
      </c>
      <c r="E6" s="114"/>
      <c r="F6" s="112" t="s">
        <v>24</v>
      </c>
      <c r="G6" s="114"/>
      <c r="H6" s="112" t="s">
        <v>25</v>
      </c>
      <c r="I6" s="114"/>
      <c r="J6" s="112" t="s">
        <v>26</v>
      </c>
      <c r="K6" s="109"/>
      <c r="L6" s="121" t="s">
        <v>23</v>
      </c>
      <c r="M6" s="114"/>
      <c r="N6" s="121" t="s">
        <v>24</v>
      </c>
      <c r="O6" s="114"/>
      <c r="P6" s="121" t="s">
        <v>25</v>
      </c>
      <c r="Q6" s="114"/>
      <c r="R6" s="121" t="s">
        <v>26</v>
      </c>
      <c r="S6" s="109"/>
      <c r="T6" s="121" t="s">
        <v>23</v>
      </c>
      <c r="U6" s="114"/>
      <c r="V6" s="121" t="s">
        <v>24</v>
      </c>
      <c r="W6" s="114"/>
      <c r="X6" s="121" t="s">
        <v>25</v>
      </c>
      <c r="Y6" s="114"/>
      <c r="Z6" s="112" t="s">
        <v>26</v>
      </c>
    </row>
    <row r="7" spans="1:26" ht="22.5" x14ac:dyDescent="0.2">
      <c r="B7" s="18" t="s">
        <v>245</v>
      </c>
      <c r="D7" s="60">
        <v>766000000</v>
      </c>
      <c r="E7" s="14"/>
      <c r="F7" s="60">
        <v>830000000</v>
      </c>
      <c r="G7" s="23"/>
      <c r="H7" s="60">
        <v>820000000</v>
      </c>
      <c r="I7" s="23"/>
      <c r="J7" s="60">
        <v>637000000</v>
      </c>
      <c r="K7" s="23"/>
      <c r="L7" s="60">
        <v>804000000</v>
      </c>
      <c r="M7" s="23"/>
      <c r="N7" s="60">
        <v>825000000</v>
      </c>
      <c r="O7" s="23"/>
      <c r="P7" s="60">
        <v>974000000</v>
      </c>
      <c r="Q7" s="23"/>
      <c r="R7" s="60">
        <v>822000000</v>
      </c>
      <c r="S7" s="61"/>
      <c r="T7" s="60">
        <v>880000000</v>
      </c>
      <c r="Y7" s="23"/>
      <c r="Z7" s="23"/>
    </row>
    <row r="8" spans="1:26" x14ac:dyDescent="0.2">
      <c r="B8" s="18" t="s">
        <v>246</v>
      </c>
      <c r="D8" s="24">
        <v>66000000</v>
      </c>
      <c r="E8" s="14"/>
      <c r="F8" s="24">
        <v>65000000</v>
      </c>
      <c r="G8" s="14"/>
      <c r="H8" s="24">
        <v>66000000</v>
      </c>
      <c r="I8" s="20"/>
      <c r="J8" s="24">
        <v>64000000</v>
      </c>
      <c r="K8" s="20"/>
      <c r="L8" s="24">
        <v>57000000</v>
      </c>
      <c r="M8" s="14"/>
      <c r="N8" s="24">
        <v>59000000</v>
      </c>
      <c r="O8" s="14"/>
      <c r="P8" s="24">
        <v>61000000</v>
      </c>
      <c r="Q8" s="20"/>
      <c r="R8" s="24">
        <v>60000000</v>
      </c>
      <c r="S8" s="20"/>
      <c r="T8" s="151">
        <v>52000000</v>
      </c>
      <c r="Y8" s="20"/>
      <c r="Z8" s="20"/>
    </row>
    <row r="9" spans="1:26" x14ac:dyDescent="0.2">
      <c r="B9" s="18" t="s">
        <v>351</v>
      </c>
      <c r="D9" s="26">
        <v>23000000</v>
      </c>
      <c r="E9" s="14"/>
      <c r="F9" s="26">
        <v>21000000</v>
      </c>
      <c r="G9" s="14"/>
      <c r="H9" s="26">
        <v>23000000</v>
      </c>
      <c r="I9" s="14"/>
      <c r="J9" s="26">
        <v>22000000</v>
      </c>
      <c r="K9" s="14"/>
      <c r="L9" s="26">
        <v>20000000</v>
      </c>
      <c r="M9" s="14"/>
      <c r="N9" s="26">
        <v>21000000</v>
      </c>
      <c r="O9" s="14"/>
      <c r="P9" s="26">
        <v>21000000</v>
      </c>
      <c r="Q9" s="14"/>
      <c r="R9" s="26">
        <v>19000000</v>
      </c>
      <c r="S9" s="14"/>
      <c r="T9" s="154">
        <v>18000000</v>
      </c>
      <c r="Y9" s="44"/>
    </row>
    <row r="10" spans="1:26" ht="33.75" customHeight="1" x14ac:dyDescent="0.2">
      <c r="B10" s="18" t="s">
        <v>341</v>
      </c>
      <c r="D10" s="22">
        <v>809000000</v>
      </c>
      <c r="E10" s="23"/>
      <c r="F10" s="22">
        <v>874000000</v>
      </c>
      <c r="G10" s="23"/>
      <c r="H10" s="22">
        <v>863000000</v>
      </c>
      <c r="I10" s="23"/>
      <c r="J10" s="22">
        <v>679000000</v>
      </c>
      <c r="K10" s="23"/>
      <c r="L10" s="22">
        <v>841000000</v>
      </c>
      <c r="M10" s="23"/>
      <c r="N10" s="22">
        <v>863000000</v>
      </c>
      <c r="O10" s="23"/>
      <c r="P10" s="22">
        <v>1014000000</v>
      </c>
      <c r="Q10" s="23"/>
      <c r="R10" s="22">
        <f>R7+R8-R9</f>
        <v>863000000</v>
      </c>
      <c r="S10" s="23"/>
      <c r="T10" s="160">
        <f>T7+T8-T9</f>
        <v>914000000</v>
      </c>
      <c r="Y10" s="23"/>
      <c r="Z10" s="23"/>
    </row>
    <row r="11" spans="1:26" x14ac:dyDescent="0.2">
      <c r="B11" s="14"/>
      <c r="D11" s="14"/>
      <c r="E11" s="14"/>
      <c r="F11" s="14"/>
      <c r="G11" s="14"/>
      <c r="H11" s="14"/>
      <c r="I11" s="14"/>
      <c r="J11" s="14"/>
      <c r="K11" s="14"/>
      <c r="L11" s="14"/>
      <c r="M11" s="14"/>
      <c r="N11" s="14"/>
      <c r="O11" s="14"/>
      <c r="P11" s="14"/>
      <c r="Q11" s="14"/>
      <c r="R11" s="14"/>
      <c r="S11" s="14"/>
      <c r="T11" s="155"/>
      <c r="Y11" s="14"/>
      <c r="Z11" s="14"/>
    </row>
    <row r="12" spans="1:26" x14ac:dyDescent="0.2">
      <c r="B12" s="18" t="s">
        <v>247</v>
      </c>
      <c r="D12" s="22">
        <v>35486000000</v>
      </c>
      <c r="E12" s="14"/>
      <c r="F12" s="22">
        <v>35516000000</v>
      </c>
      <c r="G12" s="23"/>
      <c r="H12" s="22">
        <v>35588000000</v>
      </c>
      <c r="I12" s="23"/>
      <c r="J12" s="22">
        <v>35664000000</v>
      </c>
      <c r="K12" s="23"/>
      <c r="L12" s="22">
        <v>35252000000</v>
      </c>
      <c r="M12" s="23"/>
      <c r="N12" s="22">
        <v>35827000000</v>
      </c>
      <c r="O12" s="23"/>
      <c r="P12" s="22">
        <v>35767000000</v>
      </c>
      <c r="Q12" s="23"/>
      <c r="R12" s="22">
        <v>35171000000</v>
      </c>
      <c r="S12" s="23"/>
      <c r="T12" s="160">
        <v>34965000000</v>
      </c>
      <c r="Y12" s="23"/>
      <c r="Z12" s="23"/>
    </row>
    <row r="13" spans="1:26" x14ac:dyDescent="0.2">
      <c r="B13" s="18" t="s">
        <v>248</v>
      </c>
      <c r="D13" s="24">
        <v>17756000000</v>
      </c>
      <c r="E13" s="14"/>
      <c r="F13" s="24">
        <v>17752000000</v>
      </c>
      <c r="G13" s="14"/>
      <c r="H13" s="24">
        <v>17742000000</v>
      </c>
      <c r="I13" s="14"/>
      <c r="J13" s="24">
        <v>17673000000</v>
      </c>
      <c r="K13" s="14"/>
      <c r="L13" s="24">
        <v>17562000000</v>
      </c>
      <c r="M13" s="14"/>
      <c r="N13" s="24">
        <v>17622000000</v>
      </c>
      <c r="O13" s="14"/>
      <c r="P13" s="24">
        <v>17463000000</v>
      </c>
      <c r="Q13" s="14"/>
      <c r="R13" s="24">
        <v>17344000000</v>
      </c>
      <c r="S13" s="14"/>
      <c r="T13" s="151">
        <v>17338000000</v>
      </c>
      <c r="Y13" s="44"/>
      <c r="Z13" s="44"/>
    </row>
    <row r="14" spans="1:26" x14ac:dyDescent="0.2">
      <c r="B14" s="18" t="s">
        <v>391</v>
      </c>
      <c r="D14" s="24">
        <v>4088000000</v>
      </c>
      <c r="E14" s="14"/>
      <c r="F14" s="24">
        <v>4031000000</v>
      </c>
      <c r="G14" s="14"/>
      <c r="H14" s="24">
        <v>3962000000</v>
      </c>
      <c r="I14" s="14"/>
      <c r="J14" s="24">
        <v>3887000000</v>
      </c>
      <c r="K14" s="14"/>
      <c r="L14" s="24">
        <v>3812000000</v>
      </c>
      <c r="M14" s="14"/>
      <c r="N14" s="24">
        <v>3789000000</v>
      </c>
      <c r="O14" s="14"/>
      <c r="P14" s="24">
        <v>3711000000</v>
      </c>
      <c r="Q14" s="14"/>
      <c r="R14" s="24">
        <v>3638000000</v>
      </c>
      <c r="S14" s="14"/>
      <c r="T14" s="151">
        <v>3578000000</v>
      </c>
      <c r="Y14" s="44"/>
      <c r="Z14" s="44"/>
    </row>
    <row r="15" spans="1:26" ht="22.5" x14ac:dyDescent="0.2">
      <c r="B15" s="18" t="s">
        <v>344</v>
      </c>
      <c r="D15" s="24">
        <v>1362000000</v>
      </c>
      <c r="E15" s="14"/>
      <c r="F15" s="24">
        <v>1351000000</v>
      </c>
      <c r="G15" s="14"/>
      <c r="H15" s="24">
        <v>1379000000</v>
      </c>
      <c r="I15" s="14"/>
      <c r="J15" s="24">
        <v>1401000000</v>
      </c>
      <c r="K15" s="14"/>
      <c r="L15" s="24">
        <v>1428000000</v>
      </c>
      <c r="M15" s="14"/>
      <c r="N15" s="24">
        <v>1452000000</v>
      </c>
      <c r="O15" s="14"/>
      <c r="P15" s="24">
        <v>1477000000</v>
      </c>
      <c r="Q15" s="14"/>
      <c r="R15" s="24">
        <v>1497000000</v>
      </c>
      <c r="S15" s="14"/>
      <c r="T15" s="151">
        <v>1518000000</v>
      </c>
      <c r="Y15" s="44"/>
      <c r="Z15" s="44"/>
    </row>
    <row r="16" spans="1:26" x14ac:dyDescent="0.2">
      <c r="B16" s="18" t="s">
        <v>345</v>
      </c>
      <c r="D16" s="26">
        <v>1200000000</v>
      </c>
      <c r="E16" s="14"/>
      <c r="F16" s="26">
        <v>1179000000</v>
      </c>
      <c r="G16" s="14"/>
      <c r="H16" s="26">
        <v>1164000000</v>
      </c>
      <c r="I16" s="14"/>
      <c r="J16" s="26">
        <v>1148000000</v>
      </c>
      <c r="K16" s="14"/>
      <c r="L16" s="26">
        <v>1140000000</v>
      </c>
      <c r="M16" s="14"/>
      <c r="N16" s="26">
        <v>1129000000</v>
      </c>
      <c r="O16" s="14"/>
      <c r="P16" s="26">
        <v>1116000000</v>
      </c>
      <c r="Q16" s="14"/>
      <c r="R16" s="26">
        <v>1105000000</v>
      </c>
      <c r="S16" s="14"/>
      <c r="T16" s="154">
        <v>1100000000</v>
      </c>
      <c r="Y16" s="44"/>
      <c r="Z16" s="44"/>
    </row>
    <row r="17" spans="2:26" ht="22.5" customHeight="1" x14ac:dyDescent="0.2">
      <c r="B17" s="18" t="s">
        <v>249</v>
      </c>
      <c r="D17" s="22">
        <v>16204000000</v>
      </c>
      <c r="E17" s="23"/>
      <c r="F17" s="22">
        <v>16263000000</v>
      </c>
      <c r="G17" s="23"/>
      <c r="H17" s="22">
        <v>16427000000</v>
      </c>
      <c r="I17" s="23"/>
      <c r="J17" s="22">
        <v>16653000000</v>
      </c>
      <c r="K17" s="23"/>
      <c r="L17" s="22">
        <v>16446000000</v>
      </c>
      <c r="M17" s="23"/>
      <c r="N17" s="22">
        <v>16997000000</v>
      </c>
      <c r="O17" s="23"/>
      <c r="P17" s="22">
        <v>17186000000</v>
      </c>
      <c r="Q17" s="23"/>
      <c r="R17" s="22">
        <f>R12-R13-R14+R15+R16</f>
        <v>16791000000</v>
      </c>
      <c r="S17" s="23"/>
      <c r="T17" s="160">
        <f>T12-T13-T14+T15+T16</f>
        <v>16667000000</v>
      </c>
      <c r="Y17" s="23"/>
    </row>
    <row r="18" spans="2:26" x14ac:dyDescent="0.2">
      <c r="B18" s="14"/>
      <c r="D18" s="14"/>
      <c r="E18" s="14"/>
      <c r="F18" s="14"/>
      <c r="G18" s="14"/>
      <c r="H18" s="14"/>
      <c r="I18" s="14"/>
      <c r="J18" s="14"/>
      <c r="K18" s="14"/>
      <c r="L18" s="14"/>
      <c r="M18" s="14"/>
      <c r="N18" s="14"/>
      <c r="O18" s="14"/>
      <c r="P18" s="14"/>
      <c r="Q18" s="14"/>
      <c r="R18" s="14"/>
      <c r="S18" s="14"/>
      <c r="T18" s="155"/>
      <c r="Y18" s="14"/>
      <c r="Z18" s="14"/>
    </row>
    <row r="19" spans="2:26" x14ac:dyDescent="0.2">
      <c r="B19" s="18" t="s">
        <v>346</v>
      </c>
      <c r="D19" s="39">
        <v>0.20300000000000001</v>
      </c>
      <c r="E19" s="40"/>
      <c r="F19" s="39">
        <v>0.21526500000000001</v>
      </c>
      <c r="G19" s="40"/>
      <c r="H19" s="39">
        <v>0.20843</v>
      </c>
      <c r="I19" s="40"/>
      <c r="J19" s="39">
        <v>0.16200000000000001</v>
      </c>
      <c r="K19" s="40"/>
      <c r="L19" s="39">
        <v>0.20580000000000001</v>
      </c>
      <c r="M19" s="40"/>
      <c r="N19" s="39">
        <v>0.20419999999999999</v>
      </c>
      <c r="O19" s="40"/>
      <c r="P19" s="39">
        <v>0.23499999999999999</v>
      </c>
      <c r="Q19" s="40"/>
      <c r="R19" s="39">
        <v>0.20399999999999999</v>
      </c>
      <c r="S19" s="40"/>
      <c r="T19" s="162">
        <v>0.222</v>
      </c>
      <c r="Y19" s="40"/>
      <c r="Z19" s="40"/>
    </row>
    <row r="20" spans="2:26" x14ac:dyDescent="0.2">
      <c r="B20" s="14"/>
      <c r="M20" s="14"/>
      <c r="O20" s="14"/>
      <c r="Q20" s="14"/>
      <c r="S20" s="14"/>
      <c r="T20" s="150"/>
      <c r="U20" s="14"/>
      <c r="V20" s="40"/>
      <c r="W20" s="14"/>
      <c r="X20" s="14"/>
      <c r="Y20" s="14"/>
      <c r="Z20" s="14"/>
    </row>
    <row r="21" spans="2:26" ht="13.5" customHeight="1" x14ac:dyDescent="0.2">
      <c r="B21" s="298" t="s">
        <v>343</v>
      </c>
      <c r="C21" s="298"/>
      <c r="D21" s="298"/>
      <c r="E21" s="298"/>
      <c r="F21" s="298"/>
      <c r="G21" s="298"/>
      <c r="H21" s="298"/>
      <c r="I21" s="298"/>
      <c r="J21" s="298"/>
      <c r="K21" s="298"/>
      <c r="L21" s="298"/>
      <c r="M21" s="298"/>
      <c r="N21" s="298"/>
      <c r="O21" s="298"/>
      <c r="P21" s="298"/>
      <c r="Q21" s="298"/>
      <c r="R21" s="298"/>
      <c r="S21" s="298"/>
      <c r="T21" s="298"/>
      <c r="U21" s="187"/>
      <c r="V21" s="187"/>
      <c r="W21" s="177"/>
      <c r="X21" s="187"/>
      <c r="Y21" s="187"/>
      <c r="Z21" s="177"/>
    </row>
    <row r="22" spans="2:26" ht="11.25" customHeight="1" x14ac:dyDescent="0.2">
      <c r="B22" s="262" t="s">
        <v>342</v>
      </c>
      <c r="C22" s="262"/>
      <c r="D22" s="262"/>
      <c r="E22" s="262"/>
      <c r="F22" s="262"/>
      <c r="G22" s="262"/>
      <c r="H22" s="262"/>
      <c r="I22" s="262"/>
      <c r="J22" s="262"/>
      <c r="K22" s="262"/>
      <c r="L22" s="262"/>
      <c r="M22" s="262"/>
      <c r="N22" s="262"/>
      <c r="O22" s="262"/>
      <c r="P22" s="262"/>
      <c r="Q22" s="262"/>
      <c r="R22" s="262"/>
      <c r="S22" s="262"/>
      <c r="T22" s="262"/>
      <c r="U22" s="264"/>
      <c r="V22" s="264"/>
      <c r="W22" s="262"/>
      <c r="X22" s="264"/>
      <c r="Y22" s="264"/>
      <c r="Z22" s="262"/>
    </row>
    <row r="23" spans="2:26" x14ac:dyDescent="0.2">
      <c r="B23" s="262"/>
      <c r="C23" s="262"/>
      <c r="D23" s="262"/>
      <c r="E23" s="262"/>
      <c r="F23" s="262"/>
      <c r="G23" s="262"/>
      <c r="H23" s="262"/>
      <c r="I23" s="262"/>
      <c r="J23" s="262"/>
      <c r="K23" s="262"/>
      <c r="L23" s="262"/>
      <c r="M23" s="262"/>
      <c r="N23" s="262"/>
      <c r="O23" s="262"/>
      <c r="P23" s="262"/>
      <c r="Q23" s="262"/>
      <c r="R23" s="262"/>
      <c r="S23" s="262"/>
      <c r="T23" s="262"/>
      <c r="U23" s="264"/>
      <c r="V23" s="264"/>
      <c r="W23" s="262"/>
      <c r="X23" s="264"/>
      <c r="Y23" s="264"/>
      <c r="Z23" s="262"/>
    </row>
    <row r="24" spans="2:26" x14ac:dyDescent="0.2">
      <c r="L24" s="14"/>
      <c r="M24" s="14"/>
      <c r="N24" s="14"/>
      <c r="O24" s="14"/>
      <c r="P24" s="14"/>
      <c r="Q24" s="14"/>
      <c r="R24" s="14"/>
      <c r="S24" s="14"/>
      <c r="T24" s="14"/>
      <c r="U24" s="14"/>
      <c r="V24" s="14"/>
      <c r="W24" s="14"/>
      <c r="X24" s="14"/>
      <c r="Y24" s="14"/>
      <c r="Z24" s="14"/>
    </row>
    <row r="25" spans="2:26" x14ac:dyDescent="0.2">
      <c r="L25" s="14"/>
      <c r="M25" s="14"/>
      <c r="N25" s="14"/>
      <c r="O25" s="14"/>
      <c r="P25" s="14"/>
      <c r="Q25" s="14"/>
      <c r="R25" s="14"/>
      <c r="S25" s="14"/>
      <c r="T25" s="14"/>
      <c r="U25" s="14"/>
      <c r="V25" s="14"/>
      <c r="W25" s="14"/>
      <c r="X25" s="14"/>
      <c r="Y25" s="14"/>
      <c r="Z25" s="14"/>
    </row>
    <row r="26" spans="2:26" x14ac:dyDescent="0.2">
      <c r="L26" s="14"/>
      <c r="M26" s="14"/>
      <c r="N26" s="14"/>
      <c r="O26" s="14"/>
      <c r="P26" s="14"/>
      <c r="Q26" s="14"/>
      <c r="R26" s="14"/>
      <c r="S26" s="14"/>
      <c r="T26" s="14"/>
      <c r="U26" s="14"/>
      <c r="V26" s="14"/>
      <c r="W26" s="14"/>
      <c r="X26" s="14"/>
      <c r="Y26" s="14"/>
      <c r="Z26" s="14"/>
    </row>
    <row r="27" spans="2:26" x14ac:dyDescent="0.2">
      <c r="L27" s="14"/>
      <c r="M27" s="14"/>
      <c r="N27" s="14"/>
      <c r="O27" s="14"/>
      <c r="P27" s="14"/>
      <c r="Q27" s="14"/>
      <c r="R27" s="14"/>
      <c r="S27" s="14"/>
      <c r="T27" s="14"/>
      <c r="U27" s="14"/>
      <c r="V27" s="14"/>
      <c r="W27" s="14"/>
      <c r="X27" s="14"/>
      <c r="Y27" s="14"/>
      <c r="Z27" s="14"/>
    </row>
    <row r="28" spans="2:26" x14ac:dyDescent="0.2">
      <c r="L28" s="14"/>
      <c r="M28" s="14"/>
      <c r="N28" s="14"/>
      <c r="O28" s="14"/>
      <c r="P28" s="14"/>
      <c r="Q28" s="14"/>
      <c r="R28" s="14"/>
      <c r="S28" s="14"/>
      <c r="T28" s="14"/>
      <c r="U28" s="14"/>
      <c r="V28" s="14"/>
      <c r="W28" s="14"/>
      <c r="X28" s="14"/>
      <c r="Y28" s="14"/>
      <c r="Z28" s="14"/>
    </row>
    <row r="29" spans="2:26" x14ac:dyDescent="0.2">
      <c r="L29" s="14"/>
      <c r="M29" s="14"/>
      <c r="N29" s="14"/>
      <c r="O29" s="14"/>
      <c r="P29" s="14"/>
      <c r="Q29" s="14"/>
      <c r="R29" s="14"/>
      <c r="S29" s="14"/>
      <c r="T29" s="14"/>
      <c r="U29" s="14"/>
      <c r="V29" s="14"/>
      <c r="W29" s="14"/>
      <c r="X29" s="14"/>
      <c r="Y29" s="14"/>
      <c r="Z29" s="14"/>
    </row>
    <row r="30" spans="2:26" x14ac:dyDescent="0.2">
      <c r="L30" s="14"/>
      <c r="M30" s="14"/>
      <c r="N30" s="14"/>
      <c r="O30" s="14"/>
      <c r="P30" s="14"/>
      <c r="Q30" s="14"/>
      <c r="R30" s="14"/>
      <c r="S30" s="14"/>
      <c r="T30" s="14"/>
      <c r="U30" s="14"/>
      <c r="V30" s="14"/>
      <c r="W30" s="14"/>
      <c r="X30" s="14"/>
      <c r="Y30" s="14"/>
      <c r="Z30" s="14"/>
    </row>
    <row r="31" spans="2:26" x14ac:dyDescent="0.2">
      <c r="L31" s="14"/>
      <c r="M31" s="14"/>
      <c r="N31" s="14"/>
      <c r="O31" s="14"/>
      <c r="P31" s="14"/>
      <c r="Q31" s="14"/>
      <c r="R31" s="14"/>
      <c r="S31" s="14"/>
      <c r="T31" s="14"/>
      <c r="U31" s="14"/>
      <c r="V31" s="14"/>
      <c r="W31" s="14"/>
      <c r="X31" s="14"/>
      <c r="Y31" s="14"/>
      <c r="Z31" s="14"/>
    </row>
    <row r="32" spans="2:26" x14ac:dyDescent="0.2">
      <c r="L32" s="14"/>
      <c r="M32" s="14"/>
      <c r="N32" s="14"/>
      <c r="O32" s="14"/>
      <c r="P32" s="14"/>
      <c r="Q32" s="14"/>
      <c r="R32" s="14"/>
      <c r="S32" s="14"/>
      <c r="T32" s="14"/>
      <c r="U32" s="14"/>
      <c r="V32" s="14"/>
      <c r="W32" s="14"/>
      <c r="X32" s="14"/>
      <c r="Y32" s="14"/>
      <c r="Z32" s="14"/>
    </row>
    <row r="33" spans="12:26" x14ac:dyDescent="0.2">
      <c r="L33" s="14"/>
      <c r="M33" s="14"/>
      <c r="N33" s="14"/>
      <c r="O33" s="14"/>
      <c r="P33" s="14"/>
      <c r="Q33" s="14"/>
      <c r="R33" s="14"/>
      <c r="S33" s="14"/>
      <c r="T33" s="14"/>
      <c r="U33" s="14"/>
      <c r="V33" s="14"/>
      <c r="W33" s="14"/>
      <c r="X33" s="14"/>
      <c r="Y33" s="14"/>
      <c r="Z33" s="14"/>
    </row>
    <row r="34" spans="12:26" x14ac:dyDescent="0.2">
      <c r="L34" s="14"/>
      <c r="M34" s="14"/>
      <c r="N34" s="14"/>
      <c r="O34" s="14"/>
      <c r="P34" s="14"/>
      <c r="Q34" s="14"/>
      <c r="R34" s="14"/>
      <c r="S34" s="14"/>
      <c r="T34" s="14"/>
      <c r="U34" s="14"/>
      <c r="V34" s="14"/>
      <c r="W34" s="14"/>
      <c r="X34" s="14"/>
      <c r="Y34" s="14"/>
      <c r="Z34" s="14"/>
    </row>
    <row r="35" spans="12:26" x14ac:dyDescent="0.2">
      <c r="L35" s="14"/>
      <c r="M35" s="14"/>
      <c r="N35" s="14"/>
      <c r="O35" s="14"/>
      <c r="P35" s="14"/>
      <c r="Q35" s="14"/>
      <c r="R35" s="14"/>
      <c r="S35" s="14"/>
      <c r="T35" s="14"/>
      <c r="U35" s="14"/>
      <c r="V35" s="14"/>
      <c r="W35" s="14"/>
      <c r="X35" s="14"/>
      <c r="Y35" s="14"/>
      <c r="Z35" s="14"/>
    </row>
    <row r="36" spans="12:26" x14ac:dyDescent="0.2">
      <c r="L36" s="14"/>
      <c r="M36" s="14"/>
      <c r="N36" s="14"/>
      <c r="O36" s="14"/>
      <c r="P36" s="14"/>
      <c r="Q36" s="14"/>
      <c r="R36" s="14"/>
      <c r="S36" s="14"/>
      <c r="T36" s="14"/>
      <c r="U36" s="14"/>
      <c r="V36" s="14"/>
      <c r="W36" s="14"/>
      <c r="X36" s="14"/>
      <c r="Y36" s="14"/>
      <c r="Z36" s="14"/>
    </row>
    <row r="37" spans="12:26" x14ac:dyDescent="0.2">
      <c r="L37" s="14"/>
      <c r="M37" s="14"/>
      <c r="N37" s="14"/>
      <c r="O37" s="14"/>
      <c r="P37" s="14"/>
      <c r="Q37" s="14"/>
      <c r="R37" s="14"/>
      <c r="S37" s="14"/>
      <c r="T37" s="14"/>
      <c r="U37" s="14"/>
      <c r="V37" s="14"/>
      <c r="W37" s="14"/>
      <c r="X37" s="14"/>
      <c r="Y37" s="14"/>
      <c r="Z37" s="14"/>
    </row>
    <row r="38" spans="12:26" x14ac:dyDescent="0.2">
      <c r="L38" s="14"/>
      <c r="M38" s="14"/>
      <c r="N38" s="14"/>
      <c r="O38" s="14"/>
      <c r="P38" s="14"/>
      <c r="Q38" s="14"/>
      <c r="R38" s="14"/>
      <c r="S38" s="14"/>
      <c r="T38" s="14"/>
      <c r="U38" s="14"/>
      <c r="V38" s="14"/>
      <c r="W38" s="14"/>
      <c r="X38" s="14"/>
      <c r="Y38" s="14"/>
      <c r="Z38" s="14"/>
    </row>
    <row r="39" spans="12:26" x14ac:dyDescent="0.2">
      <c r="L39" s="14"/>
      <c r="M39" s="14"/>
      <c r="N39" s="14"/>
      <c r="O39" s="14"/>
      <c r="P39" s="14"/>
      <c r="Q39" s="14"/>
      <c r="R39" s="14"/>
      <c r="S39" s="14"/>
      <c r="T39" s="14"/>
      <c r="U39" s="14"/>
      <c r="V39" s="14"/>
      <c r="W39" s="14"/>
      <c r="X39" s="14"/>
      <c r="Y39" s="14"/>
      <c r="Z39" s="14"/>
    </row>
    <row r="40" spans="12:26" x14ac:dyDescent="0.2">
      <c r="L40" s="14"/>
      <c r="M40" s="14"/>
      <c r="N40" s="14"/>
      <c r="O40" s="14"/>
      <c r="P40" s="14"/>
      <c r="Q40" s="14"/>
      <c r="R40" s="14"/>
      <c r="S40" s="14"/>
      <c r="T40" s="14"/>
      <c r="U40" s="14"/>
      <c r="V40" s="14"/>
      <c r="W40" s="14"/>
      <c r="X40" s="14"/>
      <c r="Y40" s="14"/>
      <c r="Z40" s="14"/>
    </row>
    <row r="41" spans="12:26" x14ac:dyDescent="0.2">
      <c r="L41" s="14"/>
      <c r="M41" s="14"/>
      <c r="N41" s="14"/>
      <c r="O41" s="14"/>
      <c r="P41" s="14"/>
      <c r="Q41" s="14"/>
      <c r="R41" s="14"/>
      <c r="S41" s="14"/>
      <c r="T41" s="14"/>
      <c r="U41" s="14"/>
      <c r="V41" s="14"/>
      <c r="W41" s="14"/>
      <c r="X41" s="14"/>
      <c r="Y41" s="14"/>
      <c r="Z41" s="14"/>
    </row>
    <row r="42" spans="12:26" x14ac:dyDescent="0.2">
      <c r="L42" s="14"/>
      <c r="M42" s="14"/>
      <c r="N42" s="14"/>
      <c r="O42" s="14"/>
      <c r="P42" s="14"/>
      <c r="Q42" s="14"/>
      <c r="R42" s="14"/>
      <c r="S42" s="14"/>
      <c r="T42" s="14"/>
      <c r="U42" s="14"/>
      <c r="V42" s="14"/>
      <c r="W42" s="14"/>
      <c r="X42" s="14"/>
      <c r="Y42" s="14"/>
      <c r="Z42" s="14"/>
    </row>
    <row r="43" spans="12:26" x14ac:dyDescent="0.2">
      <c r="L43" s="14"/>
      <c r="M43" s="14"/>
      <c r="N43" s="14"/>
      <c r="O43" s="14"/>
      <c r="P43" s="14"/>
      <c r="Q43" s="14"/>
      <c r="R43" s="14"/>
      <c r="S43" s="14"/>
      <c r="T43" s="14"/>
      <c r="U43" s="14"/>
      <c r="V43" s="14"/>
      <c r="W43" s="14"/>
      <c r="X43" s="14"/>
      <c r="Y43" s="14"/>
      <c r="Z43" s="14"/>
    </row>
    <row r="44" spans="12:26" x14ac:dyDescent="0.2">
      <c r="L44" s="14"/>
      <c r="M44" s="14"/>
      <c r="N44" s="14"/>
      <c r="O44" s="14"/>
      <c r="P44" s="14"/>
      <c r="Q44" s="14"/>
      <c r="R44" s="14"/>
      <c r="S44" s="14"/>
      <c r="T44" s="14"/>
      <c r="U44" s="14"/>
      <c r="V44" s="14"/>
      <c r="W44" s="14"/>
      <c r="X44" s="14"/>
      <c r="Y44" s="14"/>
      <c r="Z44" s="14"/>
    </row>
    <row r="45" spans="12:26" x14ac:dyDescent="0.2">
      <c r="L45" s="14"/>
      <c r="M45" s="14"/>
      <c r="N45" s="14"/>
      <c r="O45" s="14"/>
      <c r="P45" s="14"/>
      <c r="Q45" s="14"/>
      <c r="R45" s="14"/>
      <c r="S45" s="14"/>
      <c r="T45" s="14"/>
      <c r="U45" s="14"/>
      <c r="V45" s="14"/>
      <c r="W45" s="14"/>
      <c r="X45" s="14"/>
      <c r="Y45" s="14"/>
      <c r="Z45" s="14"/>
    </row>
    <row r="46" spans="12:26" x14ac:dyDescent="0.2">
      <c r="L46" s="14"/>
      <c r="M46" s="14"/>
      <c r="N46" s="14"/>
      <c r="O46" s="14"/>
      <c r="P46" s="14"/>
      <c r="Q46" s="14"/>
      <c r="R46" s="14"/>
      <c r="S46" s="14"/>
      <c r="T46" s="14"/>
      <c r="U46" s="14"/>
      <c r="V46" s="14"/>
      <c r="W46" s="14"/>
      <c r="X46" s="14"/>
      <c r="Y46" s="14"/>
      <c r="Z46" s="14"/>
    </row>
    <row r="47" spans="12:26" x14ac:dyDescent="0.2">
      <c r="L47" s="14"/>
      <c r="M47" s="14"/>
      <c r="N47" s="14"/>
      <c r="O47" s="14"/>
      <c r="P47" s="14"/>
      <c r="Q47" s="14"/>
      <c r="R47" s="14"/>
      <c r="S47" s="14"/>
      <c r="T47" s="14"/>
      <c r="U47" s="14"/>
      <c r="V47" s="14"/>
      <c r="W47" s="14"/>
      <c r="X47" s="14"/>
      <c r="Y47" s="14"/>
      <c r="Z47" s="14"/>
    </row>
    <row r="48" spans="12:26" x14ac:dyDescent="0.2">
      <c r="L48" s="14"/>
      <c r="M48" s="14"/>
      <c r="N48" s="14"/>
      <c r="O48" s="14"/>
      <c r="P48" s="14"/>
      <c r="Q48" s="14"/>
      <c r="R48" s="14"/>
      <c r="S48" s="14"/>
      <c r="T48" s="14"/>
      <c r="U48" s="14"/>
      <c r="V48" s="14"/>
      <c r="W48" s="14"/>
      <c r="X48" s="14"/>
      <c r="Y48" s="14"/>
      <c r="Z48" s="14"/>
    </row>
    <row r="49" spans="12:26" x14ac:dyDescent="0.2">
      <c r="L49" s="14"/>
      <c r="M49" s="14"/>
      <c r="N49" s="14"/>
      <c r="O49" s="14"/>
      <c r="P49" s="14"/>
      <c r="Q49" s="14"/>
      <c r="R49" s="14"/>
      <c r="S49" s="14"/>
      <c r="T49" s="14"/>
      <c r="U49" s="14"/>
      <c r="V49" s="14"/>
      <c r="W49" s="14"/>
      <c r="X49" s="14"/>
      <c r="Y49" s="14"/>
      <c r="Z49" s="14"/>
    </row>
    <row r="50" spans="12:26" x14ac:dyDescent="0.2">
      <c r="L50" s="14"/>
      <c r="M50" s="14"/>
      <c r="N50" s="14"/>
      <c r="O50" s="14"/>
      <c r="P50" s="14"/>
      <c r="Q50" s="14"/>
      <c r="R50" s="14"/>
      <c r="S50" s="14"/>
      <c r="T50" s="14"/>
      <c r="U50" s="14"/>
      <c r="V50" s="14"/>
      <c r="W50" s="14"/>
      <c r="X50" s="14"/>
      <c r="Y50" s="14"/>
      <c r="Z50" s="14"/>
    </row>
    <row r="51" spans="12:26" x14ac:dyDescent="0.2">
      <c r="L51" s="14"/>
      <c r="M51" s="14"/>
      <c r="N51" s="14"/>
      <c r="O51" s="14"/>
      <c r="P51" s="14"/>
      <c r="Q51" s="14"/>
      <c r="R51" s="14"/>
      <c r="S51" s="14"/>
      <c r="T51" s="14"/>
      <c r="U51" s="14"/>
      <c r="V51" s="14"/>
      <c r="W51" s="14"/>
      <c r="X51" s="14"/>
      <c r="Y51" s="14"/>
      <c r="Z51" s="14"/>
    </row>
    <row r="52" spans="12:26" x14ac:dyDescent="0.2">
      <c r="L52" s="14"/>
      <c r="M52" s="14"/>
      <c r="N52" s="14"/>
      <c r="O52" s="14"/>
      <c r="P52" s="14"/>
      <c r="Q52" s="14"/>
      <c r="R52" s="14"/>
      <c r="S52" s="14"/>
      <c r="T52" s="14"/>
      <c r="U52" s="14"/>
      <c r="V52" s="14"/>
      <c r="W52" s="14"/>
      <c r="X52" s="14"/>
      <c r="Y52" s="14"/>
      <c r="Z52" s="14"/>
    </row>
    <row r="53" spans="12:26" x14ac:dyDescent="0.2">
      <c r="L53" s="14"/>
      <c r="M53" s="14"/>
      <c r="N53" s="14"/>
      <c r="O53" s="14"/>
      <c r="P53" s="14"/>
      <c r="Q53" s="14"/>
      <c r="R53" s="14"/>
      <c r="S53" s="14"/>
      <c r="T53" s="14"/>
      <c r="U53" s="14"/>
      <c r="V53" s="14"/>
      <c r="W53" s="14"/>
      <c r="X53" s="14"/>
      <c r="Y53" s="14"/>
      <c r="Z53" s="14"/>
    </row>
    <row r="54" spans="12:26" x14ac:dyDescent="0.2">
      <c r="L54" s="14"/>
      <c r="M54" s="14"/>
      <c r="N54" s="14"/>
      <c r="O54" s="14"/>
      <c r="P54" s="14"/>
      <c r="Q54" s="14"/>
      <c r="R54" s="14"/>
      <c r="S54" s="14"/>
      <c r="T54" s="14"/>
      <c r="U54" s="14"/>
      <c r="V54" s="14"/>
      <c r="W54" s="14"/>
      <c r="X54" s="14"/>
      <c r="Y54" s="14"/>
      <c r="Z54" s="14"/>
    </row>
    <row r="55" spans="12:26" x14ac:dyDescent="0.2">
      <c r="L55" s="14"/>
      <c r="M55" s="14"/>
      <c r="N55" s="14"/>
      <c r="O55" s="14"/>
      <c r="P55" s="14"/>
      <c r="Q55" s="14"/>
      <c r="R55" s="14"/>
      <c r="S55" s="14"/>
      <c r="T55" s="14"/>
      <c r="U55" s="14"/>
      <c r="V55" s="14"/>
      <c r="W55" s="14"/>
      <c r="X55" s="14"/>
      <c r="Y55" s="14"/>
      <c r="Z55" s="14"/>
    </row>
    <row r="56" spans="12:26" x14ac:dyDescent="0.2">
      <c r="L56" s="14"/>
      <c r="M56" s="14"/>
      <c r="N56" s="14"/>
      <c r="O56" s="14"/>
      <c r="P56" s="14"/>
      <c r="Q56" s="14"/>
      <c r="R56" s="14"/>
      <c r="S56" s="14"/>
      <c r="T56" s="14"/>
      <c r="U56" s="14"/>
      <c r="V56" s="14"/>
      <c r="W56" s="14"/>
      <c r="X56" s="14"/>
      <c r="Y56" s="14"/>
      <c r="Z56" s="14"/>
    </row>
    <row r="57" spans="12:26" x14ac:dyDescent="0.2">
      <c r="L57" s="14"/>
      <c r="M57" s="14"/>
      <c r="N57" s="14"/>
      <c r="O57" s="14"/>
      <c r="P57" s="14"/>
      <c r="Q57" s="14"/>
      <c r="R57" s="14"/>
      <c r="S57" s="14"/>
      <c r="T57" s="14"/>
      <c r="U57" s="14"/>
      <c r="V57" s="14"/>
      <c r="W57" s="14"/>
      <c r="X57" s="14"/>
      <c r="Y57" s="14"/>
      <c r="Z57" s="14"/>
    </row>
    <row r="58" spans="12:26" x14ac:dyDescent="0.2">
      <c r="L58" s="14"/>
      <c r="M58" s="14"/>
      <c r="N58" s="14"/>
      <c r="O58" s="14"/>
      <c r="P58" s="14"/>
      <c r="Q58" s="14"/>
      <c r="R58" s="14"/>
      <c r="S58" s="14"/>
      <c r="T58" s="14"/>
      <c r="U58" s="14"/>
      <c r="V58" s="14"/>
      <c r="W58" s="14"/>
      <c r="X58" s="14"/>
      <c r="Y58" s="14"/>
      <c r="Z58" s="14"/>
    </row>
    <row r="59" spans="12:26" x14ac:dyDescent="0.2">
      <c r="L59" s="14"/>
      <c r="M59" s="14"/>
      <c r="N59" s="14"/>
      <c r="O59" s="14"/>
      <c r="P59" s="14"/>
      <c r="Q59" s="14"/>
      <c r="R59" s="14"/>
      <c r="S59" s="14"/>
      <c r="T59" s="14"/>
      <c r="U59" s="14"/>
      <c r="V59" s="14"/>
      <c r="W59" s="14"/>
      <c r="X59" s="14"/>
      <c r="Y59" s="14"/>
      <c r="Z59" s="14"/>
    </row>
    <row r="60" spans="12:26" x14ac:dyDescent="0.2">
      <c r="L60" s="14"/>
      <c r="M60" s="14"/>
      <c r="N60" s="14"/>
      <c r="O60" s="14"/>
      <c r="P60" s="14"/>
      <c r="Q60" s="14"/>
      <c r="R60" s="14"/>
      <c r="S60" s="14"/>
      <c r="T60" s="14"/>
      <c r="U60" s="14"/>
      <c r="V60" s="14"/>
      <c r="W60" s="14"/>
      <c r="X60" s="14"/>
      <c r="Y60" s="14"/>
      <c r="Z60" s="14"/>
    </row>
    <row r="61" spans="12:26" x14ac:dyDescent="0.2">
      <c r="L61" s="14"/>
      <c r="M61" s="14"/>
      <c r="N61" s="14"/>
      <c r="O61" s="14"/>
      <c r="P61" s="14"/>
      <c r="Q61" s="14"/>
      <c r="R61" s="14"/>
      <c r="S61" s="14"/>
      <c r="T61" s="14"/>
      <c r="U61" s="14"/>
      <c r="V61" s="14"/>
      <c r="W61" s="14"/>
      <c r="X61" s="14"/>
      <c r="Y61" s="14"/>
      <c r="Z61" s="14"/>
    </row>
    <row r="62" spans="12:26" x14ac:dyDescent="0.2">
      <c r="L62" s="14"/>
      <c r="M62" s="14"/>
      <c r="N62" s="14"/>
      <c r="O62" s="14"/>
      <c r="P62" s="14"/>
      <c r="Q62" s="14"/>
      <c r="R62" s="14"/>
      <c r="S62" s="14"/>
      <c r="T62" s="14"/>
      <c r="U62" s="14"/>
      <c r="V62" s="14"/>
      <c r="W62" s="14"/>
      <c r="X62" s="14"/>
      <c r="Y62" s="14"/>
      <c r="Z62" s="14"/>
    </row>
    <row r="63" spans="12:26" x14ac:dyDescent="0.2">
      <c r="L63" s="14"/>
      <c r="M63" s="14"/>
      <c r="N63" s="14"/>
      <c r="O63" s="14"/>
      <c r="P63" s="14"/>
      <c r="Q63" s="14"/>
      <c r="R63" s="14"/>
      <c r="S63" s="14"/>
      <c r="T63" s="14"/>
      <c r="U63" s="14"/>
      <c r="V63" s="14"/>
      <c r="W63" s="14"/>
      <c r="X63" s="14"/>
      <c r="Y63" s="14"/>
      <c r="Z63" s="14"/>
    </row>
    <row r="64" spans="12:26" x14ac:dyDescent="0.2">
      <c r="L64" s="14"/>
      <c r="M64" s="14"/>
      <c r="N64" s="14"/>
      <c r="O64" s="14"/>
      <c r="P64" s="14"/>
      <c r="Q64" s="14"/>
      <c r="R64" s="14"/>
      <c r="S64" s="14"/>
      <c r="T64" s="14"/>
      <c r="U64" s="14"/>
      <c r="V64" s="14"/>
      <c r="W64" s="14"/>
      <c r="X64" s="14"/>
      <c r="Y64" s="14"/>
      <c r="Z64" s="14"/>
    </row>
    <row r="65" spans="12:26" x14ac:dyDescent="0.2">
      <c r="L65" s="14"/>
      <c r="M65" s="14"/>
      <c r="N65" s="14"/>
      <c r="O65" s="14"/>
      <c r="P65" s="14"/>
      <c r="Q65" s="14"/>
      <c r="R65" s="14"/>
      <c r="S65" s="14"/>
      <c r="T65" s="14"/>
      <c r="U65" s="14"/>
      <c r="V65" s="14"/>
      <c r="W65" s="14"/>
      <c r="X65" s="14"/>
      <c r="Y65" s="14"/>
      <c r="Z65" s="14"/>
    </row>
    <row r="66" spans="12:26" x14ac:dyDescent="0.2">
      <c r="L66" s="14"/>
      <c r="M66" s="14"/>
      <c r="N66" s="14"/>
      <c r="O66" s="14"/>
      <c r="P66" s="14"/>
      <c r="Q66" s="14"/>
      <c r="R66" s="14"/>
      <c r="S66" s="14"/>
      <c r="T66" s="14"/>
      <c r="U66" s="14"/>
      <c r="V66" s="14"/>
      <c r="W66" s="14"/>
      <c r="X66" s="14"/>
      <c r="Y66" s="14"/>
      <c r="Z66" s="14"/>
    </row>
    <row r="67" spans="12:26" x14ac:dyDescent="0.2">
      <c r="L67" s="14"/>
      <c r="M67" s="14"/>
      <c r="N67" s="14"/>
      <c r="O67" s="14"/>
      <c r="P67" s="14"/>
      <c r="Q67" s="14"/>
      <c r="R67" s="14"/>
      <c r="S67" s="14"/>
      <c r="T67" s="14"/>
      <c r="U67" s="14"/>
      <c r="V67" s="14"/>
      <c r="W67" s="14"/>
      <c r="X67" s="14"/>
      <c r="Y67" s="14"/>
      <c r="Z67" s="14"/>
    </row>
    <row r="68" spans="12:26" x14ac:dyDescent="0.2">
      <c r="L68" s="14"/>
      <c r="M68" s="14"/>
      <c r="N68" s="14"/>
      <c r="O68" s="14"/>
      <c r="P68" s="14"/>
      <c r="Q68" s="14"/>
      <c r="R68" s="14"/>
      <c r="S68" s="14"/>
      <c r="T68" s="14"/>
      <c r="U68" s="14"/>
      <c r="V68" s="14"/>
      <c r="W68" s="14"/>
      <c r="X68" s="14"/>
      <c r="Y68" s="14"/>
      <c r="Z68" s="14"/>
    </row>
    <row r="69" spans="12:26" x14ac:dyDescent="0.2">
      <c r="L69" s="14"/>
      <c r="M69" s="14"/>
      <c r="N69" s="14"/>
      <c r="O69" s="14"/>
      <c r="P69" s="14"/>
      <c r="Q69" s="14"/>
      <c r="R69" s="14"/>
      <c r="S69" s="14"/>
      <c r="T69" s="14"/>
      <c r="U69" s="14"/>
      <c r="V69" s="14"/>
      <c r="W69" s="14"/>
      <c r="X69" s="14"/>
      <c r="Y69" s="14"/>
      <c r="Z69" s="14"/>
    </row>
    <row r="70" spans="12:26" x14ac:dyDescent="0.2">
      <c r="L70" s="14"/>
      <c r="M70" s="14"/>
      <c r="N70" s="14"/>
      <c r="O70" s="14"/>
      <c r="P70" s="14"/>
      <c r="Q70" s="14"/>
      <c r="R70" s="14"/>
      <c r="S70" s="14"/>
      <c r="T70" s="14"/>
      <c r="U70" s="14"/>
      <c r="V70" s="14"/>
      <c r="W70" s="14"/>
      <c r="X70" s="14"/>
      <c r="Y70" s="14"/>
      <c r="Z70" s="14"/>
    </row>
    <row r="71" spans="12:26" x14ac:dyDescent="0.2">
      <c r="L71" s="14"/>
      <c r="M71" s="14"/>
      <c r="N71" s="14"/>
      <c r="O71" s="14"/>
      <c r="P71" s="14"/>
      <c r="Q71" s="14"/>
      <c r="R71" s="14"/>
      <c r="S71" s="14"/>
      <c r="T71" s="14"/>
      <c r="U71" s="14"/>
      <c r="V71" s="14"/>
      <c r="W71" s="14"/>
      <c r="X71" s="14"/>
      <c r="Y71" s="14"/>
      <c r="Z71" s="14"/>
    </row>
    <row r="72" spans="12:26" x14ac:dyDescent="0.2">
      <c r="L72" s="14"/>
      <c r="M72" s="14"/>
      <c r="N72" s="14"/>
      <c r="O72" s="14"/>
      <c r="P72" s="14"/>
      <c r="Q72" s="14"/>
      <c r="R72" s="14"/>
      <c r="S72" s="14"/>
      <c r="T72" s="14"/>
      <c r="U72" s="14"/>
      <c r="V72" s="14"/>
      <c r="W72" s="14"/>
      <c r="X72" s="14"/>
      <c r="Y72" s="14"/>
      <c r="Z72" s="14"/>
    </row>
    <row r="73" spans="12:26" x14ac:dyDescent="0.2">
      <c r="L73" s="14"/>
      <c r="M73" s="14"/>
      <c r="N73" s="14"/>
      <c r="O73" s="14"/>
      <c r="P73" s="14"/>
      <c r="Q73" s="14"/>
      <c r="R73" s="14"/>
      <c r="S73" s="14"/>
      <c r="T73" s="14"/>
      <c r="U73" s="14"/>
      <c r="V73" s="14"/>
      <c r="W73" s="14"/>
      <c r="X73" s="14"/>
      <c r="Y73" s="14"/>
      <c r="Z73" s="14"/>
    </row>
    <row r="74" spans="12:26" x14ac:dyDescent="0.2">
      <c r="L74" s="14"/>
      <c r="M74" s="14"/>
      <c r="N74" s="14"/>
      <c r="O74" s="14"/>
      <c r="P74" s="14"/>
      <c r="Q74" s="14"/>
      <c r="R74" s="14"/>
      <c r="S74" s="14"/>
      <c r="T74" s="14"/>
      <c r="U74" s="14"/>
      <c r="V74" s="14"/>
      <c r="W74" s="14"/>
      <c r="X74" s="14"/>
      <c r="Y74" s="14"/>
      <c r="Z74" s="14"/>
    </row>
    <row r="75" spans="12:26" x14ac:dyDescent="0.2">
      <c r="L75" s="14"/>
      <c r="M75" s="14"/>
      <c r="N75" s="14"/>
      <c r="O75" s="14"/>
      <c r="P75" s="14"/>
      <c r="Q75" s="14"/>
      <c r="R75" s="14"/>
      <c r="S75" s="14"/>
      <c r="T75" s="14"/>
      <c r="U75" s="14"/>
      <c r="V75" s="14"/>
      <c r="W75" s="14"/>
      <c r="X75" s="14"/>
      <c r="Y75" s="14"/>
      <c r="Z75" s="14"/>
    </row>
    <row r="76" spans="12:26" x14ac:dyDescent="0.2">
      <c r="L76" s="14"/>
      <c r="M76" s="14"/>
      <c r="N76" s="14"/>
      <c r="O76" s="14"/>
      <c r="P76" s="14"/>
      <c r="Q76" s="14"/>
      <c r="R76" s="14"/>
      <c r="S76" s="14"/>
      <c r="T76" s="14"/>
      <c r="U76" s="14"/>
      <c r="V76" s="14"/>
      <c r="W76" s="14"/>
      <c r="X76" s="14"/>
      <c r="Y76" s="14"/>
      <c r="Z76" s="14"/>
    </row>
    <row r="77" spans="12:26" x14ac:dyDescent="0.2">
      <c r="L77" s="14"/>
      <c r="M77" s="14"/>
      <c r="N77" s="14"/>
      <c r="O77" s="14"/>
      <c r="P77" s="14"/>
      <c r="Q77" s="14"/>
      <c r="R77" s="14"/>
      <c r="S77" s="14"/>
      <c r="T77" s="14"/>
      <c r="U77" s="14"/>
      <c r="V77" s="14"/>
      <c r="W77" s="14"/>
      <c r="X77" s="14"/>
      <c r="Y77" s="14"/>
      <c r="Z77" s="14"/>
    </row>
    <row r="78" spans="12:26" x14ac:dyDescent="0.2">
      <c r="L78" s="14"/>
      <c r="M78" s="14"/>
      <c r="N78" s="14"/>
      <c r="O78" s="14"/>
      <c r="P78" s="14"/>
      <c r="Q78" s="14"/>
      <c r="R78" s="14"/>
      <c r="S78" s="14"/>
      <c r="T78" s="14"/>
      <c r="U78" s="14"/>
      <c r="V78" s="14"/>
      <c r="W78" s="14"/>
      <c r="X78" s="14"/>
      <c r="Y78" s="14"/>
      <c r="Z78" s="14"/>
    </row>
    <row r="79" spans="12:26" x14ac:dyDescent="0.2">
      <c r="L79" s="14"/>
      <c r="M79" s="14"/>
      <c r="N79" s="14"/>
      <c r="O79" s="14"/>
      <c r="P79" s="14"/>
      <c r="Q79" s="14"/>
      <c r="R79" s="14"/>
      <c r="S79" s="14"/>
      <c r="T79" s="14"/>
      <c r="U79" s="14"/>
      <c r="V79" s="14"/>
      <c r="W79" s="14"/>
      <c r="X79" s="14"/>
      <c r="Y79" s="14"/>
      <c r="Z79" s="14"/>
    </row>
    <row r="80" spans="12:26" x14ac:dyDescent="0.2">
      <c r="L80" s="14"/>
      <c r="M80" s="14"/>
      <c r="N80" s="14"/>
      <c r="O80" s="14"/>
      <c r="P80" s="14"/>
      <c r="Q80" s="14"/>
      <c r="R80" s="14"/>
      <c r="S80" s="14"/>
      <c r="T80" s="14"/>
      <c r="U80" s="14"/>
      <c r="V80" s="14"/>
      <c r="W80" s="14"/>
      <c r="X80" s="14"/>
      <c r="Y80" s="14"/>
      <c r="Z80" s="14"/>
    </row>
    <row r="81" spans="12:26" x14ac:dyDescent="0.2">
      <c r="L81" s="14"/>
      <c r="M81" s="14"/>
      <c r="N81" s="14"/>
      <c r="O81" s="14"/>
      <c r="P81" s="14"/>
      <c r="Q81" s="14"/>
      <c r="R81" s="14"/>
      <c r="S81" s="14"/>
      <c r="T81" s="14"/>
      <c r="U81" s="14"/>
      <c r="V81" s="14"/>
      <c r="W81" s="14"/>
      <c r="X81" s="14"/>
      <c r="Y81" s="14"/>
      <c r="Z81" s="14"/>
    </row>
    <row r="82" spans="12:26" x14ac:dyDescent="0.2">
      <c r="L82" s="14"/>
      <c r="M82" s="14"/>
      <c r="N82" s="14"/>
      <c r="O82" s="14"/>
      <c r="P82" s="14"/>
      <c r="Q82" s="14"/>
      <c r="R82" s="14"/>
      <c r="S82" s="14"/>
      <c r="T82" s="14"/>
      <c r="U82" s="14"/>
      <c r="V82" s="14"/>
      <c r="W82" s="14"/>
      <c r="X82" s="14"/>
      <c r="Y82" s="14"/>
      <c r="Z82" s="14"/>
    </row>
    <row r="83" spans="12:26" x14ac:dyDescent="0.2">
      <c r="L83" s="14"/>
      <c r="M83" s="14"/>
      <c r="N83" s="14"/>
      <c r="O83" s="14"/>
      <c r="P83" s="14"/>
      <c r="Q83" s="14"/>
      <c r="R83" s="14"/>
      <c r="S83" s="14"/>
      <c r="T83" s="14"/>
      <c r="U83" s="14"/>
      <c r="V83" s="14"/>
      <c r="W83" s="14"/>
      <c r="X83" s="14"/>
      <c r="Y83" s="14"/>
      <c r="Z83" s="14"/>
    </row>
    <row r="84" spans="12:26" x14ac:dyDescent="0.2">
      <c r="L84" s="14"/>
      <c r="M84" s="14"/>
      <c r="N84" s="14"/>
      <c r="O84" s="14"/>
      <c r="P84" s="14"/>
      <c r="Q84" s="14"/>
      <c r="R84" s="14"/>
      <c r="S84" s="14"/>
      <c r="T84" s="14"/>
      <c r="U84" s="14"/>
      <c r="V84" s="14"/>
      <c r="W84" s="14"/>
      <c r="X84" s="14"/>
      <c r="Y84" s="14"/>
      <c r="Z84" s="14"/>
    </row>
    <row r="85" spans="12:26" x14ac:dyDescent="0.2">
      <c r="L85" s="14"/>
      <c r="M85" s="14"/>
      <c r="N85" s="14"/>
      <c r="O85" s="14"/>
      <c r="P85" s="14"/>
      <c r="Q85" s="14"/>
      <c r="R85" s="14"/>
      <c r="S85" s="14"/>
      <c r="T85" s="14"/>
      <c r="U85" s="14"/>
      <c r="V85" s="14"/>
      <c r="W85" s="14"/>
      <c r="X85" s="14"/>
      <c r="Y85" s="14"/>
      <c r="Z85" s="14"/>
    </row>
    <row r="86" spans="12:26" x14ac:dyDescent="0.2">
      <c r="L86" s="14"/>
      <c r="M86" s="14"/>
      <c r="N86" s="14"/>
      <c r="O86" s="14"/>
      <c r="P86" s="14"/>
      <c r="Q86" s="14"/>
      <c r="R86" s="14"/>
      <c r="S86" s="14"/>
      <c r="T86" s="14"/>
      <c r="U86" s="14"/>
      <c r="V86" s="14"/>
      <c r="W86" s="14"/>
      <c r="X86" s="14"/>
      <c r="Y86" s="14"/>
      <c r="Z86" s="14"/>
    </row>
    <row r="87" spans="12:26" x14ac:dyDescent="0.2">
      <c r="L87" s="14"/>
      <c r="M87" s="14"/>
      <c r="N87" s="14"/>
      <c r="O87" s="14"/>
      <c r="P87" s="14"/>
      <c r="Q87" s="14"/>
      <c r="R87" s="14"/>
      <c r="S87" s="14"/>
      <c r="T87" s="14"/>
      <c r="U87" s="14"/>
      <c r="V87" s="14"/>
      <c r="W87" s="14"/>
      <c r="X87" s="14"/>
      <c r="Y87" s="14"/>
      <c r="Z87" s="14"/>
    </row>
    <row r="88" spans="12:26" x14ac:dyDescent="0.2">
      <c r="L88" s="14"/>
      <c r="M88" s="14"/>
      <c r="N88" s="14"/>
      <c r="O88" s="14"/>
      <c r="P88" s="14"/>
      <c r="Q88" s="14"/>
      <c r="R88" s="14"/>
      <c r="S88" s="14"/>
      <c r="T88" s="14"/>
      <c r="U88" s="14"/>
      <c r="V88" s="14"/>
      <c r="W88" s="14"/>
      <c r="X88" s="14"/>
      <c r="Y88" s="14"/>
      <c r="Z88" s="14"/>
    </row>
    <row r="89" spans="12:26" x14ac:dyDescent="0.2">
      <c r="L89" s="14"/>
      <c r="M89" s="14"/>
      <c r="N89" s="14"/>
      <c r="O89" s="14"/>
      <c r="P89" s="14"/>
      <c r="Q89" s="14"/>
      <c r="R89" s="14"/>
      <c r="S89" s="14"/>
      <c r="T89" s="14"/>
      <c r="U89" s="14"/>
      <c r="V89" s="14"/>
      <c r="W89" s="14"/>
      <c r="X89" s="14"/>
      <c r="Y89" s="14"/>
      <c r="Z89" s="14"/>
    </row>
    <row r="90" spans="12:26" x14ac:dyDescent="0.2">
      <c r="L90" s="14"/>
      <c r="M90" s="14"/>
      <c r="N90" s="14"/>
      <c r="O90" s="14"/>
      <c r="P90" s="14"/>
      <c r="Q90" s="14"/>
      <c r="R90" s="14"/>
      <c r="S90" s="14"/>
      <c r="T90" s="14"/>
      <c r="U90" s="14"/>
      <c r="V90" s="14"/>
      <c r="W90" s="14"/>
      <c r="X90" s="14"/>
      <c r="Y90" s="14"/>
      <c r="Z90" s="14"/>
    </row>
    <row r="91" spans="12:26" x14ac:dyDescent="0.2">
      <c r="L91" s="14"/>
      <c r="M91" s="14"/>
      <c r="N91" s="14"/>
      <c r="O91" s="14"/>
      <c r="P91" s="14"/>
      <c r="Q91" s="14"/>
      <c r="R91" s="14"/>
      <c r="S91" s="14"/>
      <c r="T91" s="14"/>
      <c r="U91" s="14"/>
      <c r="V91" s="14"/>
      <c r="W91" s="14"/>
      <c r="X91" s="14"/>
      <c r="Y91" s="14"/>
      <c r="Z91" s="14"/>
    </row>
    <row r="92" spans="12:26" x14ac:dyDescent="0.2">
      <c r="L92" s="14"/>
      <c r="M92" s="14"/>
      <c r="N92" s="14"/>
      <c r="O92" s="14"/>
      <c r="P92" s="14"/>
      <c r="Q92" s="14"/>
      <c r="R92" s="14"/>
      <c r="S92" s="14"/>
      <c r="T92" s="14"/>
      <c r="U92" s="14"/>
      <c r="V92" s="14"/>
      <c r="W92" s="14"/>
      <c r="X92" s="14"/>
      <c r="Y92" s="14"/>
      <c r="Z92" s="14"/>
    </row>
    <row r="93" spans="12:26" x14ac:dyDescent="0.2">
      <c r="L93" s="14"/>
      <c r="M93" s="14"/>
      <c r="N93" s="14"/>
      <c r="O93" s="14"/>
      <c r="P93" s="14"/>
      <c r="Q93" s="14"/>
      <c r="R93" s="14"/>
      <c r="S93" s="14"/>
      <c r="T93" s="14"/>
      <c r="U93" s="14"/>
      <c r="V93" s="14"/>
      <c r="W93" s="14"/>
      <c r="X93" s="14"/>
      <c r="Y93" s="14"/>
      <c r="Z93" s="14"/>
    </row>
    <row r="94" spans="12:26" x14ac:dyDescent="0.2">
      <c r="L94" s="14"/>
      <c r="M94" s="14"/>
      <c r="N94" s="14"/>
      <c r="O94" s="14"/>
      <c r="P94" s="14"/>
      <c r="Q94" s="14"/>
      <c r="R94" s="14"/>
      <c r="S94" s="14"/>
      <c r="T94" s="14"/>
      <c r="U94" s="14"/>
      <c r="V94" s="14"/>
      <c r="W94" s="14"/>
      <c r="X94" s="14"/>
      <c r="Y94" s="14"/>
      <c r="Z94" s="14"/>
    </row>
  </sheetData>
  <mergeCells count="6">
    <mergeCell ref="B23:Z23"/>
    <mergeCell ref="B2:J2"/>
    <mergeCell ref="D5:J5"/>
    <mergeCell ref="L5:R5"/>
    <mergeCell ref="B22:Z22"/>
    <mergeCell ref="B21:T21"/>
  </mergeCells>
  <pageMargins left="0.45" right="0.45" top="0.5" bottom="0.5" header="0.3" footer="0.25"/>
  <pageSetup scale="95"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02"/>
  <sheetViews>
    <sheetView workbookViewId="0">
      <selection activeCell="C10" sqref="C10"/>
    </sheetView>
  </sheetViews>
  <sheetFormatPr defaultColWidth="21.5" defaultRowHeight="12.75" x14ac:dyDescent="0.2"/>
  <cols>
    <col min="1" max="1" width="92.1640625" customWidth="1"/>
    <col min="2" max="2" width="2.6640625" customWidth="1"/>
    <col min="4" max="4" width="2.5" customWidth="1"/>
  </cols>
  <sheetData>
    <row r="1" spans="1:4" ht="26.25" customHeight="1" x14ac:dyDescent="0.4">
      <c r="A1" s="4"/>
      <c r="B1" s="5"/>
      <c r="C1" s="6"/>
      <c r="D1" s="5"/>
    </row>
    <row r="2" spans="1:4" ht="26.25" customHeight="1" x14ac:dyDescent="0.4">
      <c r="A2" s="7" t="s">
        <v>3</v>
      </c>
      <c r="B2" s="5"/>
      <c r="C2" s="6"/>
      <c r="D2" s="5"/>
    </row>
    <row r="3" spans="1:4" ht="18.75" customHeight="1" x14ac:dyDescent="0.25">
      <c r="A3" s="8"/>
      <c r="B3" s="5"/>
      <c r="C3" s="6"/>
      <c r="D3" s="5"/>
    </row>
    <row r="4" spans="1:4" ht="18.75" customHeight="1" x14ac:dyDescent="0.25">
      <c r="A4" s="8"/>
      <c r="B4" s="5"/>
      <c r="C4" s="6"/>
      <c r="D4" s="5"/>
    </row>
    <row r="5" spans="1:4" ht="18.75" customHeight="1" x14ac:dyDescent="0.25">
      <c r="A5" s="8"/>
      <c r="B5" s="5"/>
      <c r="C5" s="6"/>
      <c r="D5" s="5"/>
    </row>
    <row r="6" spans="1:4" ht="21.2" customHeight="1" x14ac:dyDescent="0.25">
      <c r="A6" s="9" t="s">
        <v>4</v>
      </c>
      <c r="B6" s="5"/>
      <c r="C6" s="10" t="s">
        <v>5</v>
      </c>
      <c r="D6" s="5"/>
    </row>
    <row r="7" spans="1:4" ht="7.5" customHeight="1" x14ac:dyDescent="0.25">
      <c r="A7" s="8"/>
      <c r="B7" s="5"/>
      <c r="C7" s="6"/>
      <c r="D7" s="5"/>
    </row>
    <row r="8" spans="1:4" ht="21.2" customHeight="1" x14ac:dyDescent="0.25">
      <c r="A8" s="11" t="s">
        <v>6</v>
      </c>
      <c r="B8" s="5"/>
      <c r="C8" s="12">
        <v>3000000</v>
      </c>
      <c r="D8" s="5"/>
    </row>
    <row r="9" spans="1:4" ht="21.2" customHeight="1" x14ac:dyDescent="0.25">
      <c r="A9" s="11" t="s">
        <v>7</v>
      </c>
      <c r="B9" s="5" t="s">
        <v>332</v>
      </c>
      <c r="C9" s="12">
        <v>4000000</v>
      </c>
      <c r="D9" s="5"/>
    </row>
    <row r="10" spans="1:4" ht="21.2" customHeight="1" x14ac:dyDescent="0.25">
      <c r="A10" s="11" t="s">
        <v>8</v>
      </c>
      <c r="B10" s="5"/>
      <c r="C10" s="6">
        <v>5</v>
      </c>
      <c r="D10" s="5"/>
    </row>
    <row r="11" spans="1:4" ht="21.2" customHeight="1" x14ac:dyDescent="0.25">
      <c r="A11" s="11" t="s">
        <v>9</v>
      </c>
      <c r="B11" s="5"/>
      <c r="C11" s="12">
        <v>7000000</v>
      </c>
      <c r="D11" s="5"/>
    </row>
    <row r="12" spans="1:4" ht="41.25" customHeight="1" x14ac:dyDescent="0.25">
      <c r="A12" s="11" t="s">
        <v>10</v>
      </c>
      <c r="B12" s="5"/>
      <c r="C12" s="12">
        <v>8000000</v>
      </c>
      <c r="D12" s="5"/>
    </row>
    <row r="13" spans="1:4" ht="21.2" customHeight="1" x14ac:dyDescent="0.25">
      <c r="A13" s="11" t="s">
        <v>11</v>
      </c>
      <c r="B13" s="5"/>
      <c r="C13" s="12">
        <v>9000000</v>
      </c>
      <c r="D13" s="5"/>
    </row>
    <row r="14" spans="1:4" ht="18.75" customHeight="1" x14ac:dyDescent="0.25">
      <c r="A14" s="8"/>
      <c r="B14" s="5"/>
      <c r="C14" s="6"/>
      <c r="D14" s="5"/>
    </row>
    <row r="15" spans="1:4" ht="21.2" customHeight="1" x14ac:dyDescent="0.25">
      <c r="A15" s="9" t="s">
        <v>12</v>
      </c>
      <c r="B15" s="5"/>
      <c r="C15" s="6"/>
      <c r="D15" s="5"/>
    </row>
    <row r="16" spans="1:4" ht="7.5" customHeight="1" x14ac:dyDescent="0.25">
      <c r="A16" s="8"/>
      <c r="B16" s="5"/>
      <c r="C16" s="6"/>
      <c r="D16" s="5"/>
    </row>
    <row r="17" spans="1:4" ht="21.2" customHeight="1" x14ac:dyDescent="0.25">
      <c r="A17" s="11" t="s">
        <v>13</v>
      </c>
      <c r="B17" s="5"/>
      <c r="C17" s="12">
        <v>10000000</v>
      </c>
      <c r="D17" s="5"/>
    </row>
    <row r="18" spans="1:4" ht="21.2" customHeight="1" x14ac:dyDescent="0.25">
      <c r="A18" s="11" t="s">
        <v>14</v>
      </c>
      <c r="B18" s="5"/>
      <c r="C18" s="12">
        <v>11000000</v>
      </c>
      <c r="D18" s="5"/>
    </row>
    <row r="19" spans="1:4" ht="21.2" customHeight="1" x14ac:dyDescent="0.25">
      <c r="A19" s="11" t="s">
        <v>15</v>
      </c>
      <c r="B19" s="5"/>
      <c r="C19" s="12">
        <v>12000000</v>
      </c>
      <c r="D19" s="5"/>
    </row>
    <row r="20" spans="1:4" ht="21.2" customHeight="1" x14ac:dyDescent="0.25">
      <c r="A20" s="11" t="s">
        <v>16</v>
      </c>
      <c r="B20" s="5"/>
      <c r="C20" s="12">
        <v>13000000</v>
      </c>
      <c r="D20" s="5"/>
    </row>
    <row r="21" spans="1:4" ht="21.2" customHeight="1" x14ac:dyDescent="0.25">
      <c r="A21" s="11" t="s">
        <v>17</v>
      </c>
      <c r="B21" s="5"/>
      <c r="C21" s="12">
        <v>14000000</v>
      </c>
      <c r="D21" s="5"/>
    </row>
    <row r="22" spans="1:4" ht="21.2" customHeight="1" x14ac:dyDescent="0.25">
      <c r="A22" s="11" t="s">
        <v>18</v>
      </c>
      <c r="B22" s="5"/>
      <c r="C22" s="12">
        <v>15000000</v>
      </c>
      <c r="D22" s="5"/>
    </row>
    <row r="23" spans="1:4" ht="21.2" customHeight="1" x14ac:dyDescent="0.25">
      <c r="A23" s="11" t="s">
        <v>19</v>
      </c>
      <c r="B23" s="5"/>
      <c r="C23" s="12">
        <v>16000000</v>
      </c>
      <c r="D23" s="5"/>
    </row>
    <row r="24" spans="1:4" ht="18.75" customHeight="1" x14ac:dyDescent="0.25">
      <c r="A24" s="11" t="s">
        <v>20</v>
      </c>
      <c r="B24" s="5"/>
      <c r="C24" s="12">
        <v>17000000</v>
      </c>
      <c r="D24" s="5"/>
    </row>
    <row r="25" spans="1:4" ht="18.75" customHeight="1" x14ac:dyDescent="0.25">
      <c r="A25" s="8"/>
      <c r="B25" s="5"/>
      <c r="C25" s="6"/>
      <c r="D25" s="5"/>
    </row>
    <row r="26" spans="1:4" ht="18.75" customHeight="1" x14ac:dyDescent="0.25">
      <c r="A26" s="8"/>
      <c r="B26" s="5"/>
      <c r="C26" s="6"/>
      <c r="D26" s="5"/>
    </row>
    <row r="27" spans="1:4" ht="18.75" customHeight="1" x14ac:dyDescent="0.25">
      <c r="A27" s="8"/>
      <c r="B27" s="5"/>
      <c r="C27" s="6"/>
      <c r="D27" s="5"/>
    </row>
    <row r="28" spans="1:4" ht="18.75" customHeight="1" x14ac:dyDescent="0.25">
      <c r="A28" s="8"/>
      <c r="B28" s="5"/>
      <c r="C28" s="6"/>
      <c r="D28" s="5"/>
    </row>
    <row r="29" spans="1:4" ht="18.75" customHeight="1" x14ac:dyDescent="0.25">
      <c r="A29" s="8"/>
      <c r="B29" s="5"/>
      <c r="C29" s="6"/>
      <c r="D29" s="5"/>
    </row>
    <row r="30" spans="1:4" ht="18.75" customHeight="1" x14ac:dyDescent="0.25">
      <c r="A30" s="8"/>
      <c r="B30" s="5"/>
      <c r="C30" s="6"/>
      <c r="D30" s="5"/>
    </row>
    <row r="31" spans="1:4" ht="18.75" customHeight="1" x14ac:dyDescent="0.25">
      <c r="A31" s="8"/>
      <c r="B31" s="5"/>
      <c r="C31" s="6"/>
      <c r="D31" s="5"/>
    </row>
    <row r="32" spans="1:4" ht="18.75" customHeight="1" x14ac:dyDescent="0.25">
      <c r="A32" s="8"/>
      <c r="B32" s="5"/>
      <c r="C32" s="6"/>
      <c r="D32" s="5"/>
    </row>
    <row r="33" spans="1:4" ht="18.75" customHeight="1" x14ac:dyDescent="0.25">
      <c r="A33" s="8"/>
      <c r="B33" s="5"/>
      <c r="C33" s="6"/>
      <c r="D33" s="5"/>
    </row>
    <row r="34" spans="1:4" ht="18.75" customHeight="1" x14ac:dyDescent="0.25">
      <c r="A34" s="8"/>
      <c r="B34" s="5"/>
      <c r="C34" s="6"/>
      <c r="D34" s="5"/>
    </row>
    <row r="35" spans="1:4" ht="18.75" customHeight="1" x14ac:dyDescent="0.25">
      <c r="A35" s="8"/>
      <c r="B35" s="5"/>
      <c r="C35" s="6"/>
      <c r="D35" s="5"/>
    </row>
    <row r="36" spans="1:4" ht="18.75" customHeight="1" x14ac:dyDescent="0.25">
      <c r="A36" s="8"/>
      <c r="B36" s="5"/>
      <c r="C36" s="6"/>
      <c r="D36" s="5"/>
    </row>
    <row r="37" spans="1:4" ht="18.75" customHeight="1" x14ac:dyDescent="0.25">
      <c r="A37" s="8"/>
      <c r="B37" s="5"/>
      <c r="C37" s="6"/>
      <c r="D37" s="5"/>
    </row>
    <row r="38" spans="1:4" ht="18.75" customHeight="1" x14ac:dyDescent="0.25">
      <c r="A38" s="8"/>
      <c r="B38" s="5"/>
      <c r="C38" s="6"/>
      <c r="D38" s="5"/>
    </row>
    <row r="39" spans="1:4" ht="18.75" customHeight="1" x14ac:dyDescent="0.25">
      <c r="A39" s="8"/>
      <c r="B39" s="5"/>
      <c r="C39" s="6"/>
      <c r="D39" s="5"/>
    </row>
    <row r="40" spans="1:4" ht="18.75" customHeight="1" x14ac:dyDescent="0.25">
      <c r="A40" s="8"/>
      <c r="B40" s="5"/>
      <c r="C40" s="6"/>
      <c r="D40" s="5"/>
    </row>
    <row r="41" spans="1:4" ht="18.75" customHeight="1" x14ac:dyDescent="0.25">
      <c r="A41" s="8"/>
      <c r="B41" s="5"/>
      <c r="C41" s="6"/>
      <c r="D41" s="5"/>
    </row>
    <row r="42" spans="1:4" ht="18.75" customHeight="1" x14ac:dyDescent="0.25">
      <c r="A42" s="8"/>
      <c r="B42" s="5"/>
      <c r="C42" s="6"/>
      <c r="D42" s="5"/>
    </row>
    <row r="43" spans="1:4" ht="18.75" customHeight="1" x14ac:dyDescent="0.25">
      <c r="A43" s="8"/>
      <c r="B43" s="5"/>
      <c r="C43" s="6"/>
      <c r="D43" s="5"/>
    </row>
    <row r="44" spans="1:4" ht="18.75" customHeight="1" x14ac:dyDescent="0.25">
      <c r="A44" s="8"/>
      <c r="B44" s="5"/>
      <c r="C44" s="6"/>
      <c r="D44" s="5"/>
    </row>
    <row r="45" spans="1:4" ht="18.75" customHeight="1" x14ac:dyDescent="0.25">
      <c r="A45" s="8"/>
      <c r="B45" s="5"/>
      <c r="C45" s="6"/>
      <c r="D45" s="5"/>
    </row>
    <row r="46" spans="1:4" ht="18.75" customHeight="1" x14ac:dyDescent="0.25">
      <c r="A46" s="8"/>
      <c r="B46" s="5"/>
      <c r="C46" s="6"/>
      <c r="D46" s="5"/>
    </row>
    <row r="47" spans="1:4" ht="18.75" customHeight="1" x14ac:dyDescent="0.25">
      <c r="A47" s="8"/>
      <c r="B47" s="5"/>
      <c r="C47" s="6"/>
      <c r="D47" s="5"/>
    </row>
    <row r="48" spans="1:4" ht="18.75" customHeight="1" x14ac:dyDescent="0.25">
      <c r="A48" s="8"/>
      <c r="B48" s="5"/>
      <c r="C48" s="6"/>
      <c r="D48" s="5"/>
    </row>
    <row r="49" spans="1:4" ht="18.75" customHeight="1" x14ac:dyDescent="0.25">
      <c r="A49" s="8"/>
      <c r="B49" s="5"/>
      <c r="C49" s="6"/>
      <c r="D49" s="5"/>
    </row>
    <row r="50" spans="1:4" ht="18.75" customHeight="1" x14ac:dyDescent="0.25">
      <c r="A50" s="8"/>
      <c r="B50" s="5"/>
      <c r="C50" s="6"/>
      <c r="D50" s="5"/>
    </row>
    <row r="51" spans="1:4" ht="18.75" customHeight="1" x14ac:dyDescent="0.25">
      <c r="A51" s="8"/>
      <c r="B51" s="5"/>
      <c r="C51" s="6"/>
      <c r="D51" s="5"/>
    </row>
    <row r="52" spans="1:4" ht="18.75" customHeight="1" x14ac:dyDescent="0.25">
      <c r="A52" s="8"/>
      <c r="B52" s="5"/>
      <c r="C52" s="6"/>
      <c r="D52" s="5"/>
    </row>
    <row r="53" spans="1:4" ht="18.75" customHeight="1" x14ac:dyDescent="0.25">
      <c r="A53" s="8"/>
      <c r="B53" s="5"/>
      <c r="C53" s="6"/>
      <c r="D53" s="5"/>
    </row>
    <row r="54" spans="1:4" ht="18.75" customHeight="1" x14ac:dyDescent="0.25">
      <c r="A54" s="8"/>
      <c r="B54" s="5"/>
      <c r="C54" s="6"/>
      <c r="D54" s="5"/>
    </row>
    <row r="55" spans="1:4" ht="18.75" customHeight="1" x14ac:dyDescent="0.25">
      <c r="A55" s="8"/>
      <c r="B55" s="5"/>
      <c r="C55" s="6"/>
      <c r="D55" s="5"/>
    </row>
    <row r="56" spans="1:4" ht="18.75" customHeight="1" x14ac:dyDescent="0.25">
      <c r="A56" s="8"/>
      <c r="B56" s="5"/>
      <c r="C56" s="6"/>
      <c r="D56" s="5"/>
    </row>
    <row r="57" spans="1:4" ht="18.75" customHeight="1" x14ac:dyDescent="0.25">
      <c r="A57" s="8"/>
      <c r="B57" s="5"/>
      <c r="C57" s="6"/>
      <c r="D57" s="5"/>
    </row>
    <row r="58" spans="1:4" ht="18.75" customHeight="1" x14ac:dyDescent="0.25">
      <c r="A58" s="8"/>
      <c r="B58" s="5"/>
      <c r="C58" s="6"/>
      <c r="D58" s="5"/>
    </row>
    <row r="59" spans="1:4" ht="18.75" customHeight="1" x14ac:dyDescent="0.25">
      <c r="A59" s="8"/>
      <c r="B59" s="5"/>
      <c r="C59" s="6"/>
      <c r="D59" s="5"/>
    </row>
    <row r="60" spans="1:4" ht="18.75" customHeight="1" x14ac:dyDescent="0.25">
      <c r="A60" s="8"/>
      <c r="B60" s="5"/>
      <c r="C60" s="6"/>
      <c r="D60" s="5"/>
    </row>
    <row r="61" spans="1:4" ht="18.75" customHeight="1" x14ac:dyDescent="0.25">
      <c r="A61" s="8"/>
      <c r="B61" s="5"/>
      <c r="C61" s="6"/>
      <c r="D61" s="5"/>
    </row>
    <row r="62" spans="1:4" ht="18.75" customHeight="1" x14ac:dyDescent="0.25">
      <c r="A62" s="8"/>
      <c r="B62" s="5"/>
      <c r="C62" s="6"/>
      <c r="D62" s="5"/>
    </row>
    <row r="63" spans="1:4" ht="18.75" customHeight="1" x14ac:dyDescent="0.25">
      <c r="A63" s="8"/>
      <c r="B63" s="5"/>
      <c r="C63" s="6"/>
      <c r="D63" s="5"/>
    </row>
    <row r="64" spans="1:4" ht="18.75" customHeight="1" x14ac:dyDescent="0.25">
      <c r="A64" s="8"/>
      <c r="B64" s="5"/>
      <c r="C64" s="6"/>
      <c r="D64" s="5"/>
    </row>
    <row r="65" spans="1:4" ht="18.75" customHeight="1" x14ac:dyDescent="0.25">
      <c r="A65" s="8"/>
      <c r="B65" s="5"/>
      <c r="C65" s="6"/>
      <c r="D65" s="5"/>
    </row>
    <row r="66" spans="1:4" ht="18.75" customHeight="1" x14ac:dyDescent="0.25">
      <c r="A66" s="8"/>
      <c r="B66" s="5"/>
      <c r="C66" s="6"/>
      <c r="D66" s="5"/>
    </row>
    <row r="67" spans="1:4" ht="18.75" customHeight="1" x14ac:dyDescent="0.25">
      <c r="A67" s="8"/>
      <c r="B67" s="5"/>
      <c r="C67" s="6"/>
      <c r="D67" s="5"/>
    </row>
    <row r="68" spans="1:4" ht="18.75" customHeight="1" x14ac:dyDescent="0.25">
      <c r="A68" s="8"/>
      <c r="B68" s="5"/>
      <c r="C68" s="6"/>
      <c r="D68" s="5"/>
    </row>
    <row r="69" spans="1:4" ht="18.75" customHeight="1" x14ac:dyDescent="0.25">
      <c r="A69" s="8"/>
      <c r="B69" s="5"/>
      <c r="C69" s="6"/>
      <c r="D69" s="5"/>
    </row>
    <row r="70" spans="1:4" ht="18.75" customHeight="1" x14ac:dyDescent="0.25">
      <c r="A70" s="8"/>
      <c r="B70" s="5"/>
      <c r="C70" s="6"/>
      <c r="D70" s="5"/>
    </row>
    <row r="71" spans="1:4" ht="18.75" customHeight="1" x14ac:dyDescent="0.25">
      <c r="A71" s="8"/>
      <c r="B71" s="5"/>
      <c r="C71" s="6"/>
      <c r="D71" s="5"/>
    </row>
    <row r="72" spans="1:4" ht="18.75" customHeight="1" x14ac:dyDescent="0.25">
      <c r="A72" s="8"/>
      <c r="B72" s="5"/>
      <c r="C72" s="6"/>
      <c r="D72" s="5"/>
    </row>
    <row r="73" spans="1:4" ht="18.75" customHeight="1" x14ac:dyDescent="0.25">
      <c r="A73" s="8"/>
      <c r="B73" s="5"/>
      <c r="C73" s="6"/>
      <c r="D73" s="5"/>
    </row>
    <row r="74" spans="1:4" ht="18.75" customHeight="1" x14ac:dyDescent="0.25">
      <c r="A74" s="8"/>
      <c r="B74" s="5"/>
      <c r="C74" s="6"/>
      <c r="D74" s="5"/>
    </row>
    <row r="75" spans="1:4" ht="18.75" customHeight="1" x14ac:dyDescent="0.25">
      <c r="A75" s="8"/>
      <c r="B75" s="5"/>
      <c r="C75" s="6"/>
      <c r="D75" s="5"/>
    </row>
    <row r="76" spans="1:4" ht="18.75" customHeight="1" x14ac:dyDescent="0.25">
      <c r="A76" s="8"/>
      <c r="B76" s="5"/>
      <c r="C76" s="6"/>
      <c r="D76" s="5"/>
    </row>
    <row r="77" spans="1:4" ht="18.75" customHeight="1" x14ac:dyDescent="0.25">
      <c r="A77" s="8"/>
      <c r="B77" s="5"/>
      <c r="C77" s="6"/>
      <c r="D77" s="5"/>
    </row>
    <row r="78" spans="1:4" ht="18.75" customHeight="1" x14ac:dyDescent="0.25">
      <c r="A78" s="8"/>
      <c r="B78" s="5"/>
      <c r="C78" s="6"/>
      <c r="D78" s="5"/>
    </row>
    <row r="79" spans="1:4" ht="18.75" customHeight="1" x14ac:dyDescent="0.25">
      <c r="A79" s="8"/>
      <c r="B79" s="5"/>
      <c r="C79" s="6"/>
      <c r="D79" s="5"/>
    </row>
    <row r="80" spans="1:4" ht="18.75" customHeight="1" x14ac:dyDescent="0.25">
      <c r="A80" s="8"/>
      <c r="B80" s="5"/>
      <c r="C80" s="6"/>
      <c r="D80" s="5"/>
    </row>
    <row r="81" spans="1:4" ht="18.75" customHeight="1" x14ac:dyDescent="0.25">
      <c r="A81" s="8"/>
      <c r="B81" s="5"/>
      <c r="C81" s="6"/>
      <c r="D81" s="5"/>
    </row>
    <row r="82" spans="1:4" ht="18.75" customHeight="1" x14ac:dyDescent="0.25">
      <c r="A82" s="8"/>
      <c r="B82" s="5"/>
      <c r="C82" s="6"/>
      <c r="D82" s="5"/>
    </row>
    <row r="83" spans="1:4" ht="18.75" customHeight="1" x14ac:dyDescent="0.25">
      <c r="A83" s="8"/>
      <c r="B83" s="5"/>
      <c r="C83" s="6"/>
      <c r="D83" s="5"/>
    </row>
    <row r="84" spans="1:4" ht="18.75" customHeight="1" x14ac:dyDescent="0.25">
      <c r="A84" s="8"/>
      <c r="B84" s="5"/>
      <c r="C84" s="6"/>
      <c r="D84" s="5"/>
    </row>
    <row r="85" spans="1:4" ht="18.75" customHeight="1" x14ac:dyDescent="0.25">
      <c r="A85" s="8"/>
      <c r="B85" s="5"/>
      <c r="C85" s="6"/>
      <c r="D85" s="5"/>
    </row>
    <row r="86" spans="1:4" ht="18.75" customHeight="1" x14ac:dyDescent="0.25">
      <c r="A86" s="8"/>
      <c r="B86" s="5"/>
      <c r="C86" s="6"/>
      <c r="D86" s="5"/>
    </row>
    <row r="87" spans="1:4" ht="18.75" customHeight="1" x14ac:dyDescent="0.25">
      <c r="A87" s="8"/>
      <c r="B87" s="5"/>
      <c r="C87" s="6"/>
      <c r="D87" s="5"/>
    </row>
    <row r="88" spans="1:4" ht="18.75" customHeight="1" x14ac:dyDescent="0.25">
      <c r="A88" s="8"/>
      <c r="B88" s="5"/>
      <c r="C88" s="6"/>
      <c r="D88" s="5"/>
    </row>
    <row r="89" spans="1:4" ht="18.75" customHeight="1" x14ac:dyDescent="0.25">
      <c r="A89" s="8"/>
      <c r="B89" s="5"/>
      <c r="C89" s="6"/>
      <c r="D89" s="5"/>
    </row>
    <row r="90" spans="1:4" ht="18.75" customHeight="1" x14ac:dyDescent="0.25">
      <c r="A90" s="8"/>
      <c r="B90" s="5"/>
      <c r="C90" s="6"/>
      <c r="D90" s="5"/>
    </row>
    <row r="91" spans="1:4" ht="18.75" customHeight="1" x14ac:dyDescent="0.25">
      <c r="A91" s="8"/>
      <c r="B91" s="5"/>
      <c r="C91" s="6"/>
      <c r="D91" s="5"/>
    </row>
    <row r="92" spans="1:4" ht="18.75" customHeight="1" x14ac:dyDescent="0.25">
      <c r="A92" s="8"/>
      <c r="B92" s="5"/>
      <c r="C92" s="6"/>
      <c r="D92" s="5"/>
    </row>
    <row r="93" spans="1:4" ht="18.75" customHeight="1" x14ac:dyDescent="0.25">
      <c r="A93" s="8"/>
      <c r="B93" s="5"/>
      <c r="C93" s="6"/>
      <c r="D93" s="5"/>
    </row>
    <row r="94" spans="1:4" ht="18.75" customHeight="1" x14ac:dyDescent="0.25">
      <c r="A94" s="8"/>
      <c r="B94" s="5"/>
      <c r="C94" s="6"/>
      <c r="D94" s="5"/>
    </row>
    <row r="95" spans="1:4" ht="18.75" customHeight="1" x14ac:dyDescent="0.25">
      <c r="A95" s="8"/>
      <c r="B95" s="5"/>
      <c r="C95" s="6"/>
      <c r="D95" s="5"/>
    </row>
    <row r="96" spans="1:4" ht="18.75" customHeight="1" x14ac:dyDescent="0.25">
      <c r="A96" s="8"/>
      <c r="B96" s="5"/>
      <c r="C96" s="6"/>
      <c r="D96" s="5"/>
    </row>
    <row r="97" spans="1:4" ht="18.75" customHeight="1" x14ac:dyDescent="0.25">
      <c r="A97" s="8"/>
      <c r="B97" s="5"/>
      <c r="C97" s="6"/>
      <c r="D97" s="5"/>
    </row>
    <row r="98" spans="1:4" ht="18.75" customHeight="1" x14ac:dyDescent="0.25">
      <c r="A98" s="8"/>
      <c r="B98" s="5"/>
      <c r="C98" s="6"/>
      <c r="D98" s="5"/>
    </row>
    <row r="99" spans="1:4" ht="18.75" customHeight="1" x14ac:dyDescent="0.25">
      <c r="A99" s="8"/>
      <c r="B99" s="5"/>
      <c r="C99" s="6"/>
      <c r="D99" s="5"/>
    </row>
    <row r="100" spans="1:4" ht="18.75" customHeight="1" x14ac:dyDescent="0.25">
      <c r="A100" s="8"/>
      <c r="B100" s="5"/>
      <c r="C100" s="6"/>
      <c r="D100" s="5"/>
    </row>
    <row r="101" spans="1:4" ht="18.75" customHeight="1" x14ac:dyDescent="0.25">
      <c r="A101" s="8"/>
      <c r="B101" s="5"/>
      <c r="C101" s="6"/>
      <c r="D101" s="5"/>
    </row>
    <row r="102" spans="1:4" ht="18.75" customHeight="1" x14ac:dyDescent="0.25">
      <c r="A102" s="8"/>
      <c r="B102" s="5"/>
      <c r="C102" s="6"/>
      <c r="D102" s="5"/>
    </row>
  </sheetData>
  <pageMargins left="0.45" right="0.45" top="0.5" bottom="0.5" header="0.3" footer="0.25"/>
  <pageSetup orientation="landscape"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Z11"/>
  <sheetViews>
    <sheetView workbookViewId="0">
      <selection activeCell="C10" sqref="C10"/>
    </sheetView>
  </sheetViews>
  <sheetFormatPr defaultColWidth="21.5" defaultRowHeight="11.25" x14ac:dyDescent="0.2"/>
  <cols>
    <col min="1" max="1" width="0.6640625" style="18" customWidth="1"/>
    <col min="2" max="2" width="49" style="18" customWidth="1"/>
    <col min="3" max="3" width="0.6640625" style="18" customWidth="1"/>
    <col min="4" max="4" width="9.33203125" style="18" customWidth="1"/>
    <col min="5" max="5" width="0.6640625" style="18" customWidth="1"/>
    <col min="6" max="6" width="9.33203125" style="18" customWidth="1"/>
    <col min="7" max="7" width="0.6640625" style="18" customWidth="1"/>
    <col min="8" max="8" width="9.33203125" style="18" customWidth="1"/>
    <col min="9" max="9" width="0.6640625" style="18" customWidth="1"/>
    <col min="10" max="10" width="9.33203125" style="18" customWidth="1"/>
    <col min="11" max="11" width="0.6640625" style="18" customWidth="1"/>
    <col min="12" max="12" width="9.33203125" style="18" customWidth="1"/>
    <col min="13" max="13" width="0.6640625" style="18" customWidth="1"/>
    <col min="14" max="14" width="9.33203125" style="18" customWidth="1"/>
    <col min="15" max="15" width="0.6640625" style="18" customWidth="1"/>
    <col min="16" max="16" width="9.33203125" style="18" customWidth="1"/>
    <col min="17" max="17" width="0.6640625" style="18" customWidth="1"/>
    <col min="18" max="18" width="9.33203125" style="18" customWidth="1"/>
    <col min="19" max="19" width="0.6640625" style="18" customWidth="1"/>
    <col min="20" max="20" width="9.33203125" style="18" customWidth="1"/>
    <col min="21" max="21" width="0.6640625" style="18" hidden="1" customWidth="1"/>
    <col min="22" max="22" width="9.33203125" style="18" hidden="1" customWidth="1"/>
    <col min="23" max="23" width="0.6640625" style="18" hidden="1" customWidth="1"/>
    <col min="24" max="24" width="9.33203125" style="18" hidden="1" customWidth="1"/>
    <col min="25" max="25" width="0.6640625" style="18" hidden="1" customWidth="1"/>
    <col min="26" max="26" width="9.33203125" style="18" hidden="1" customWidth="1"/>
    <col min="27" max="27" width="0.6640625" style="18" customWidth="1"/>
    <col min="28" max="16384" width="21.5" style="18"/>
  </cols>
  <sheetData>
    <row r="1" spans="1:26" x14ac:dyDescent="0.2">
      <c r="A1" s="14"/>
      <c r="B1" s="13" t="s">
        <v>21</v>
      </c>
      <c r="C1" s="63"/>
      <c r="D1" s="63"/>
      <c r="E1" s="63"/>
      <c r="F1" s="63"/>
      <c r="G1" s="63"/>
      <c r="H1" s="63"/>
      <c r="I1" s="63"/>
      <c r="J1" s="63"/>
      <c r="K1" s="105"/>
      <c r="L1" s="105"/>
      <c r="M1" s="105"/>
      <c r="N1" s="105"/>
      <c r="O1" s="105"/>
      <c r="P1" s="105"/>
      <c r="Q1" s="105"/>
      <c r="R1" s="105"/>
      <c r="S1" s="105"/>
      <c r="T1" s="105"/>
      <c r="U1" s="105"/>
      <c r="V1" s="105"/>
      <c r="W1" s="105"/>
      <c r="X1" s="105"/>
      <c r="Y1" s="105"/>
      <c r="Z1" s="105"/>
    </row>
    <row r="2" spans="1:26" x14ac:dyDescent="0.2">
      <c r="A2" s="14"/>
      <c r="B2" s="267" t="s">
        <v>250</v>
      </c>
      <c r="C2" s="262"/>
      <c r="D2" s="262"/>
      <c r="E2" s="262"/>
      <c r="F2" s="262"/>
      <c r="G2" s="262"/>
      <c r="H2" s="262"/>
      <c r="I2" s="262"/>
      <c r="J2" s="262"/>
      <c r="K2" s="105"/>
      <c r="L2" s="105"/>
      <c r="M2" s="105"/>
      <c r="N2" s="105"/>
      <c r="O2" s="105"/>
      <c r="P2" s="105"/>
      <c r="Q2" s="105"/>
      <c r="R2" s="105"/>
      <c r="S2" s="105"/>
      <c r="T2" s="105"/>
      <c r="U2" s="105"/>
      <c r="V2" s="105"/>
      <c r="W2" s="105"/>
      <c r="X2" s="105"/>
      <c r="Y2" s="105"/>
      <c r="Z2" s="105"/>
    </row>
    <row r="3" spans="1:26" x14ac:dyDescent="0.2">
      <c r="A3" s="14"/>
      <c r="B3" s="14"/>
      <c r="C3" s="105"/>
      <c r="D3" s="105"/>
      <c r="E3" s="105"/>
      <c r="F3" s="105"/>
      <c r="G3" s="105"/>
      <c r="H3" s="105"/>
      <c r="I3" s="105"/>
      <c r="J3" s="105"/>
      <c r="K3" s="105"/>
      <c r="L3" s="105"/>
      <c r="M3" s="105"/>
      <c r="N3" s="105"/>
      <c r="O3" s="105"/>
      <c r="P3" s="105"/>
      <c r="Q3" s="105"/>
      <c r="R3" s="105"/>
      <c r="S3" s="105"/>
      <c r="T3" s="105"/>
      <c r="U3" s="105"/>
      <c r="V3" s="105"/>
      <c r="W3" s="105"/>
      <c r="X3" s="105"/>
      <c r="Y3" s="105"/>
      <c r="Z3" s="105"/>
    </row>
    <row r="4" spans="1:26" x14ac:dyDescent="0.2">
      <c r="A4" s="14"/>
      <c r="B4" s="14"/>
      <c r="C4" s="105"/>
      <c r="D4" s="105"/>
      <c r="E4" s="105"/>
      <c r="F4" s="105"/>
      <c r="G4" s="105"/>
      <c r="H4" s="105"/>
      <c r="I4" s="105"/>
      <c r="J4" s="105"/>
      <c r="K4" s="105"/>
      <c r="L4" s="105"/>
      <c r="M4" s="105"/>
      <c r="N4" s="105"/>
      <c r="O4" s="105"/>
      <c r="P4" s="105"/>
      <c r="Q4" s="105"/>
      <c r="R4" s="105"/>
      <c r="S4" s="105"/>
      <c r="T4" s="105"/>
      <c r="U4" s="105"/>
      <c r="V4" s="105"/>
      <c r="W4" s="105"/>
      <c r="X4" s="105"/>
      <c r="Y4" s="105"/>
      <c r="Z4" s="105"/>
    </row>
    <row r="5" spans="1:26" s="13" customFormat="1" x14ac:dyDescent="0.2">
      <c r="A5" s="45"/>
      <c r="B5" s="45"/>
      <c r="C5" s="63"/>
      <c r="D5" s="259">
        <v>2015</v>
      </c>
      <c r="E5" s="260"/>
      <c r="F5" s="260"/>
      <c r="G5" s="260"/>
      <c r="H5" s="260"/>
      <c r="I5" s="260"/>
      <c r="J5" s="260"/>
      <c r="K5" s="45"/>
      <c r="L5" s="259">
        <v>2016</v>
      </c>
      <c r="M5" s="260"/>
      <c r="N5" s="260"/>
      <c r="O5" s="260"/>
      <c r="P5" s="260"/>
      <c r="Q5" s="260"/>
      <c r="R5" s="260"/>
      <c r="S5" s="45"/>
      <c r="T5" s="285" t="s">
        <v>101</v>
      </c>
      <c r="U5" s="285" t="s">
        <v>114</v>
      </c>
      <c r="V5" s="285" t="s">
        <v>114</v>
      </c>
      <c r="W5" s="260"/>
      <c r="X5" s="285" t="s">
        <v>114</v>
      </c>
      <c r="Y5" s="285" t="s">
        <v>114</v>
      </c>
      <c r="Z5" s="267"/>
    </row>
    <row r="6" spans="1:26" s="13" customFormat="1" x14ac:dyDescent="0.2">
      <c r="A6" s="63"/>
      <c r="B6" s="132" t="s">
        <v>52</v>
      </c>
      <c r="C6" s="63"/>
      <c r="D6" s="112" t="s">
        <v>23</v>
      </c>
      <c r="E6" s="114"/>
      <c r="F6" s="112" t="s">
        <v>24</v>
      </c>
      <c r="G6" s="114"/>
      <c r="H6" s="112" t="s">
        <v>25</v>
      </c>
      <c r="I6" s="114"/>
      <c r="J6" s="112" t="s">
        <v>26</v>
      </c>
      <c r="K6" s="109"/>
      <c r="L6" s="112" t="s">
        <v>23</v>
      </c>
      <c r="M6" s="114"/>
      <c r="N6" s="112" t="s">
        <v>24</v>
      </c>
      <c r="O6" s="114"/>
      <c r="P6" s="112" t="s">
        <v>25</v>
      </c>
      <c r="Q6" s="114"/>
      <c r="R6" s="112" t="s">
        <v>26</v>
      </c>
      <c r="S6" s="109"/>
      <c r="T6" s="112" t="s">
        <v>23</v>
      </c>
      <c r="U6" s="114"/>
      <c r="V6" s="112" t="s">
        <v>24</v>
      </c>
      <c r="W6" s="114"/>
      <c r="X6" s="112" t="s">
        <v>25</v>
      </c>
      <c r="Y6" s="114"/>
      <c r="Z6" s="112" t="s">
        <v>26</v>
      </c>
    </row>
    <row r="8" spans="1:26" x14ac:dyDescent="0.2">
      <c r="B8" s="18" t="s">
        <v>251</v>
      </c>
      <c r="C8" s="14"/>
      <c r="D8" s="22">
        <v>2700000000</v>
      </c>
      <c r="E8" s="23"/>
      <c r="F8" s="22">
        <v>2727000000</v>
      </c>
      <c r="G8" s="23"/>
      <c r="H8" s="22">
        <v>2680000000</v>
      </c>
      <c r="I8" s="23"/>
      <c r="J8" s="22">
        <v>2692000000</v>
      </c>
      <c r="K8" s="23"/>
      <c r="L8" s="22">
        <v>2629000000</v>
      </c>
      <c r="M8" s="14"/>
      <c r="N8" s="22">
        <v>2620000000</v>
      </c>
      <c r="O8" s="23"/>
      <c r="P8" s="22">
        <v>2643000000</v>
      </c>
      <c r="Q8" s="23"/>
      <c r="R8" s="22">
        <v>2631000000</v>
      </c>
      <c r="S8" s="23"/>
      <c r="T8" s="22">
        <v>2642000000</v>
      </c>
      <c r="Y8" s="23"/>
      <c r="Z8" s="23"/>
    </row>
    <row r="9" spans="1:26" x14ac:dyDescent="0.2">
      <c r="B9" s="18" t="s">
        <v>357</v>
      </c>
      <c r="D9" s="24">
        <v>66000000</v>
      </c>
      <c r="E9" s="44"/>
      <c r="F9" s="24">
        <v>65000000</v>
      </c>
      <c r="G9" s="44"/>
      <c r="H9" s="24">
        <v>66000000</v>
      </c>
      <c r="I9" s="44"/>
      <c r="J9" s="24">
        <v>64000000</v>
      </c>
      <c r="K9" s="44"/>
      <c r="L9" s="24">
        <v>57000000</v>
      </c>
      <c r="M9" s="14"/>
      <c r="N9" s="24">
        <v>59000000</v>
      </c>
      <c r="O9" s="44"/>
      <c r="P9" s="24">
        <v>61000000</v>
      </c>
      <c r="Q9" s="44"/>
      <c r="R9" s="24">
        <v>60000000</v>
      </c>
      <c r="S9" s="44"/>
      <c r="T9" s="24">
        <v>52000000</v>
      </c>
      <c r="Y9" s="44"/>
      <c r="Z9" s="44"/>
    </row>
    <row r="10" spans="1:26" ht="15.75" customHeight="1" x14ac:dyDescent="0.2">
      <c r="B10" s="18" t="s">
        <v>356</v>
      </c>
      <c r="D10" s="26">
        <v>-3000000</v>
      </c>
      <c r="E10" s="44"/>
      <c r="F10" s="26">
        <v>59000000</v>
      </c>
      <c r="G10" s="44"/>
      <c r="H10" s="26">
        <v>11000000</v>
      </c>
      <c r="I10" s="44"/>
      <c r="J10" s="26">
        <v>18000000</v>
      </c>
      <c r="K10" s="44"/>
      <c r="L10" s="26">
        <v>17000000</v>
      </c>
      <c r="M10" s="14"/>
      <c r="N10" s="26">
        <v>7000000</v>
      </c>
      <c r="O10" s="44"/>
      <c r="P10" s="26">
        <v>18000000</v>
      </c>
      <c r="Q10" s="44"/>
      <c r="R10" s="26">
        <v>7000000</v>
      </c>
      <c r="S10" s="44"/>
      <c r="T10" s="26">
        <v>8000000</v>
      </c>
      <c r="Y10" s="44"/>
      <c r="Z10" s="44"/>
    </row>
    <row r="11" spans="1:26" ht="35.25" customHeight="1" x14ac:dyDescent="0.2">
      <c r="B11" s="18" t="s">
        <v>291</v>
      </c>
      <c r="D11" s="22">
        <v>2637000000</v>
      </c>
      <c r="E11" s="23"/>
      <c r="F11" s="22">
        <v>2603000000</v>
      </c>
      <c r="G11" s="23"/>
      <c r="H11" s="22">
        <v>2603000000</v>
      </c>
      <c r="I11" s="23"/>
      <c r="J11" s="22">
        <v>2610000000</v>
      </c>
      <c r="K11" s="23"/>
      <c r="L11" s="22">
        <v>2555000000</v>
      </c>
      <c r="M11" s="14"/>
      <c r="N11" s="22">
        <v>2554000000</v>
      </c>
      <c r="O11" s="14"/>
      <c r="P11" s="22">
        <v>2564000000</v>
      </c>
      <c r="Q11" s="23"/>
      <c r="R11" s="22">
        <f>R8-R9-R10</f>
        <v>2564000000</v>
      </c>
      <c r="S11" s="23"/>
      <c r="T11" s="22">
        <f>T8-T9-T10</f>
        <v>2582000000</v>
      </c>
      <c r="U11" s="23"/>
      <c r="V11" s="23"/>
      <c r="W11" s="23"/>
      <c r="X11" s="23"/>
      <c r="Y11" s="23"/>
    </row>
  </sheetData>
  <mergeCells count="4">
    <mergeCell ref="B2:J2"/>
    <mergeCell ref="D5:J5"/>
    <mergeCell ref="L5:R5"/>
    <mergeCell ref="T5:Z5"/>
  </mergeCells>
  <pageMargins left="0.45" right="0.45" top="0.5" bottom="0.5" header="0.3" footer="0.25"/>
  <pageSetup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AD96"/>
  <sheetViews>
    <sheetView workbookViewId="0">
      <selection activeCell="C10" sqref="C10"/>
    </sheetView>
  </sheetViews>
  <sheetFormatPr defaultColWidth="21.5" defaultRowHeight="11.25" x14ac:dyDescent="0.2"/>
  <cols>
    <col min="1" max="1" width="0.6640625" style="15" customWidth="1"/>
    <col min="2" max="2" width="45.83203125" style="15" customWidth="1"/>
    <col min="3" max="3" width="0.6640625" style="15" customWidth="1"/>
    <col min="4" max="4" width="9.33203125" style="15" customWidth="1"/>
    <col min="5" max="5" width="0.6640625" style="15" customWidth="1"/>
    <col min="6" max="6" width="9.33203125" style="15" customWidth="1"/>
    <col min="7" max="7" width="0.6640625" style="15" customWidth="1"/>
    <col min="8" max="8" width="9.33203125" style="15" customWidth="1"/>
    <col min="9" max="9" width="0.6640625" style="15" customWidth="1"/>
    <col min="10" max="10" width="9.33203125" style="15" customWidth="1"/>
    <col min="11" max="11" width="0.6640625" style="15" customWidth="1"/>
    <col min="12" max="12" width="9.33203125" style="15" customWidth="1"/>
    <col min="13" max="13" width="0.6640625" style="15" customWidth="1"/>
    <col min="14" max="14" width="9.33203125" style="15" customWidth="1"/>
    <col min="15" max="15" width="0.6640625" style="15" customWidth="1"/>
    <col min="16" max="16" width="9.33203125" style="15" customWidth="1"/>
    <col min="17" max="17" width="0.6640625" style="15" customWidth="1"/>
    <col min="18" max="18" width="9.33203125" style="15" customWidth="1"/>
    <col min="19" max="19" width="0.6640625" style="15" customWidth="1"/>
    <col min="20" max="20" width="9.33203125" style="15" customWidth="1"/>
    <col min="21" max="21" width="0.6640625" style="15" hidden="1" customWidth="1"/>
    <col min="22" max="22" width="9.33203125" style="15" hidden="1" customWidth="1"/>
    <col min="23" max="23" width="0.6640625" style="15" hidden="1" customWidth="1"/>
    <col min="24" max="24" width="9.33203125" style="15" hidden="1" customWidth="1"/>
    <col min="25" max="25" width="0.6640625" style="15" hidden="1" customWidth="1"/>
    <col min="26" max="26" width="9.33203125" style="15" hidden="1" customWidth="1"/>
    <col min="27" max="27" width="0.6640625" style="15" customWidth="1"/>
    <col min="28" max="16384" width="21.5" style="15"/>
  </cols>
  <sheetData>
    <row r="1" spans="1:30" x14ac:dyDescent="0.2">
      <c r="A1" s="14"/>
      <c r="B1" s="13" t="s">
        <v>21</v>
      </c>
      <c r="C1" s="63"/>
      <c r="D1" s="63"/>
      <c r="E1" s="63"/>
      <c r="F1" s="63"/>
      <c r="G1" s="63"/>
      <c r="H1" s="63"/>
      <c r="I1" s="63"/>
      <c r="J1" s="63"/>
      <c r="K1" s="105"/>
      <c r="L1" s="105"/>
      <c r="M1" s="105"/>
      <c r="N1" s="105"/>
      <c r="O1" s="105"/>
      <c r="P1" s="105"/>
      <c r="Q1" s="105"/>
      <c r="R1" s="105"/>
      <c r="S1" s="105"/>
      <c r="T1" s="105"/>
      <c r="U1" s="105"/>
      <c r="V1" s="105"/>
      <c r="W1" s="105"/>
      <c r="X1" s="105"/>
      <c r="Y1" s="105"/>
      <c r="Z1" s="105"/>
      <c r="AA1" s="88"/>
      <c r="AB1" s="88"/>
      <c r="AC1" s="88"/>
      <c r="AD1" s="88"/>
    </row>
    <row r="2" spans="1:30" x14ac:dyDescent="0.2">
      <c r="A2" s="14"/>
      <c r="B2" s="267" t="s">
        <v>252</v>
      </c>
      <c r="C2" s="288"/>
      <c r="D2" s="288"/>
      <c r="E2" s="288"/>
      <c r="F2" s="288"/>
      <c r="G2" s="288"/>
      <c r="H2" s="288"/>
      <c r="I2" s="288"/>
      <c r="J2" s="288"/>
      <c r="K2" s="105"/>
      <c r="L2" s="105"/>
      <c r="M2" s="105"/>
      <c r="N2" s="105"/>
      <c r="O2" s="105"/>
      <c r="P2" s="105"/>
      <c r="Q2" s="105"/>
      <c r="R2" s="105"/>
      <c r="S2" s="105"/>
      <c r="T2" s="105"/>
      <c r="U2" s="105"/>
      <c r="V2" s="105"/>
      <c r="W2" s="105"/>
      <c r="X2" s="105"/>
      <c r="Y2" s="105"/>
      <c r="Z2" s="105"/>
      <c r="AA2" s="88"/>
      <c r="AB2" s="88"/>
      <c r="AC2" s="88"/>
      <c r="AD2" s="88"/>
    </row>
    <row r="3" spans="1:30" x14ac:dyDescent="0.2">
      <c r="A3" s="14"/>
      <c r="B3" s="14"/>
      <c r="C3" s="105"/>
      <c r="D3" s="105"/>
      <c r="E3" s="105"/>
      <c r="F3" s="105"/>
      <c r="G3" s="105"/>
      <c r="H3" s="105"/>
      <c r="I3" s="105"/>
      <c r="J3" s="105"/>
      <c r="K3" s="105"/>
      <c r="L3" s="105"/>
      <c r="M3" s="105"/>
      <c r="N3" s="105"/>
      <c r="O3" s="105"/>
      <c r="P3" s="105"/>
      <c r="Q3" s="105"/>
      <c r="R3" s="105"/>
      <c r="S3" s="105"/>
      <c r="T3" s="105"/>
      <c r="U3" s="105"/>
      <c r="V3" s="105"/>
      <c r="W3" s="105"/>
      <c r="X3" s="105"/>
      <c r="Y3" s="105"/>
      <c r="Z3" s="105"/>
      <c r="AA3" s="88"/>
      <c r="AB3" s="88"/>
      <c r="AC3" s="88"/>
      <c r="AD3" s="88"/>
    </row>
    <row r="4" spans="1:30" x14ac:dyDescent="0.2">
      <c r="A4" s="14"/>
      <c r="B4" s="14"/>
      <c r="C4" s="105"/>
      <c r="D4" s="105"/>
      <c r="E4" s="105"/>
      <c r="F4" s="105"/>
      <c r="G4" s="105"/>
      <c r="H4" s="105"/>
      <c r="I4" s="105"/>
      <c r="J4" s="105"/>
      <c r="K4" s="105"/>
      <c r="L4" s="105"/>
      <c r="M4" s="105"/>
      <c r="N4" s="105"/>
      <c r="O4" s="105"/>
      <c r="P4" s="105"/>
      <c r="Q4" s="105"/>
      <c r="R4" s="105"/>
      <c r="S4" s="105"/>
      <c r="T4" s="105"/>
      <c r="U4" s="105"/>
      <c r="V4" s="105"/>
      <c r="W4" s="105"/>
      <c r="X4" s="105"/>
      <c r="Y4" s="105"/>
      <c r="Z4" s="105"/>
      <c r="AA4" s="88"/>
      <c r="AB4" s="88"/>
      <c r="AC4" s="88"/>
      <c r="AD4" s="88"/>
    </row>
    <row r="5" spans="1:30" s="119" customFormat="1" x14ac:dyDescent="0.2">
      <c r="A5" s="45"/>
      <c r="B5" s="45"/>
      <c r="C5" s="63"/>
      <c r="D5" s="259">
        <v>2015</v>
      </c>
      <c r="E5" s="284"/>
      <c r="F5" s="284"/>
      <c r="G5" s="284"/>
      <c r="H5" s="284"/>
      <c r="I5" s="284"/>
      <c r="J5" s="284"/>
      <c r="K5" s="45"/>
      <c r="L5" s="259">
        <v>2016</v>
      </c>
      <c r="M5" s="284"/>
      <c r="N5" s="284"/>
      <c r="O5" s="284"/>
      <c r="P5" s="284"/>
      <c r="Q5" s="284"/>
      <c r="R5" s="284"/>
      <c r="S5" s="136"/>
      <c r="T5" s="111" t="s">
        <v>101</v>
      </c>
      <c r="U5" s="111" t="s">
        <v>114</v>
      </c>
      <c r="V5" s="111" t="s">
        <v>114</v>
      </c>
      <c r="W5" s="137"/>
      <c r="X5" s="111" t="s">
        <v>114</v>
      </c>
      <c r="Y5" s="111" t="s">
        <v>114</v>
      </c>
      <c r="AA5" s="136"/>
      <c r="AB5" s="136"/>
      <c r="AC5" s="136"/>
      <c r="AD5" s="136"/>
    </row>
    <row r="6" spans="1:30" s="119" customFormat="1" x14ac:dyDescent="0.2">
      <c r="A6" s="63"/>
      <c r="B6" s="132" t="s">
        <v>52</v>
      </c>
      <c r="C6" s="63"/>
      <c r="D6" s="112" t="s">
        <v>23</v>
      </c>
      <c r="E6" s="114"/>
      <c r="F6" s="112" t="s">
        <v>24</v>
      </c>
      <c r="G6" s="114"/>
      <c r="H6" s="112" t="s">
        <v>25</v>
      </c>
      <c r="I6" s="114"/>
      <c r="J6" s="112" t="s">
        <v>26</v>
      </c>
      <c r="K6" s="109"/>
      <c r="L6" s="121" t="s">
        <v>23</v>
      </c>
      <c r="M6" s="114"/>
      <c r="N6" s="121" t="s">
        <v>24</v>
      </c>
      <c r="O6" s="114"/>
      <c r="P6" s="121" t="s">
        <v>25</v>
      </c>
      <c r="Q6" s="114"/>
      <c r="R6" s="121" t="s">
        <v>26</v>
      </c>
      <c r="S6" s="109"/>
      <c r="T6" s="121" t="s">
        <v>23</v>
      </c>
      <c r="U6" s="114"/>
      <c r="V6" s="121" t="s">
        <v>24</v>
      </c>
      <c r="W6" s="114"/>
      <c r="X6" s="121" t="s">
        <v>25</v>
      </c>
      <c r="Y6" s="114"/>
      <c r="Z6" s="112" t="s">
        <v>26</v>
      </c>
      <c r="AA6" s="136"/>
      <c r="AB6" s="136"/>
      <c r="AC6" s="136"/>
      <c r="AD6" s="136"/>
    </row>
    <row r="7" spans="1:30" x14ac:dyDescent="0.2">
      <c r="A7" s="88"/>
      <c r="B7" s="18" t="s">
        <v>237</v>
      </c>
      <c r="C7" s="88"/>
      <c r="D7" s="60">
        <v>263000000</v>
      </c>
      <c r="E7" s="22"/>
      <c r="F7" s="60">
        <v>259000000</v>
      </c>
      <c r="G7" s="22"/>
      <c r="H7" s="60">
        <v>236000000</v>
      </c>
      <c r="I7" s="22"/>
      <c r="J7" s="60">
        <v>290000000</v>
      </c>
      <c r="K7" s="22"/>
      <c r="L7" s="60">
        <v>217000000</v>
      </c>
      <c r="M7" s="22"/>
      <c r="N7" s="60">
        <v>234000000</v>
      </c>
      <c r="O7" s="22"/>
      <c r="P7" s="60">
        <v>256000000</v>
      </c>
      <c r="Q7" s="50"/>
      <c r="R7" s="60">
        <v>260000000</v>
      </c>
      <c r="S7" s="60"/>
      <c r="T7" s="60">
        <v>277000000</v>
      </c>
      <c r="U7" s="53"/>
      <c r="V7" s="50"/>
      <c r="W7" s="53"/>
      <c r="X7" s="50"/>
      <c r="Y7" s="25"/>
      <c r="Z7" s="60"/>
      <c r="AA7" s="88"/>
      <c r="AB7" s="88"/>
      <c r="AC7" s="88"/>
      <c r="AD7" s="88"/>
    </row>
    <row r="8" spans="1:30" x14ac:dyDescent="0.2">
      <c r="A8" s="88"/>
      <c r="B8" s="18" t="s">
        <v>253</v>
      </c>
      <c r="C8" s="88"/>
      <c r="D8" s="24">
        <v>24000000</v>
      </c>
      <c r="E8" s="25"/>
      <c r="F8" s="24">
        <v>25000000</v>
      </c>
      <c r="G8" s="25"/>
      <c r="H8" s="24">
        <v>24000000</v>
      </c>
      <c r="I8" s="25"/>
      <c r="J8" s="24">
        <v>24000000</v>
      </c>
      <c r="K8" s="25"/>
      <c r="L8" s="24">
        <v>19000000</v>
      </c>
      <c r="M8" s="25"/>
      <c r="N8" s="24">
        <v>19000000</v>
      </c>
      <c r="O8" s="25"/>
      <c r="P8" s="24">
        <v>22000000</v>
      </c>
      <c r="Q8" s="53"/>
      <c r="R8" s="24">
        <v>22000000</v>
      </c>
      <c r="S8" s="14"/>
      <c r="T8" s="24">
        <v>15000000</v>
      </c>
      <c r="U8" s="88"/>
      <c r="V8" s="53"/>
      <c r="W8" s="53"/>
      <c r="X8" s="53"/>
      <c r="Y8" s="25"/>
      <c r="Z8" s="25"/>
      <c r="AA8" s="88"/>
      <c r="AB8" s="88"/>
      <c r="AC8" s="88"/>
      <c r="AD8" s="88"/>
    </row>
    <row r="9" spans="1:30" x14ac:dyDescent="0.2">
      <c r="A9" s="88"/>
      <c r="B9" s="18" t="s">
        <v>352</v>
      </c>
      <c r="C9" s="88"/>
      <c r="D9" s="24">
        <v>-1000000</v>
      </c>
      <c r="E9" s="44"/>
      <c r="F9" s="24">
        <v>3000000</v>
      </c>
      <c r="G9" s="44"/>
      <c r="H9" s="24">
        <v>1000000</v>
      </c>
      <c r="I9" s="44"/>
      <c r="J9" s="24">
        <v>-4000000</v>
      </c>
      <c r="K9" s="44"/>
      <c r="L9" s="24">
        <v>-1000000</v>
      </c>
      <c r="M9" s="25"/>
      <c r="N9" s="24">
        <v>1000000</v>
      </c>
      <c r="O9" s="25"/>
      <c r="P9" s="24">
        <v>0</v>
      </c>
      <c r="Q9" s="53"/>
      <c r="R9" s="24">
        <v>6000000</v>
      </c>
      <c r="S9" s="14"/>
      <c r="T9" s="24">
        <v>3000000</v>
      </c>
      <c r="U9" s="53"/>
      <c r="V9" s="53"/>
      <c r="W9" s="53"/>
      <c r="Y9" s="25"/>
      <c r="Z9" s="25"/>
      <c r="AA9" s="88"/>
      <c r="AB9" s="88"/>
      <c r="AC9" s="88"/>
      <c r="AD9" s="88"/>
    </row>
    <row r="10" spans="1:30" ht="38.25" customHeight="1" x14ac:dyDescent="0.2">
      <c r="A10" s="88"/>
      <c r="B10" s="18" t="s">
        <v>358</v>
      </c>
      <c r="C10" s="88"/>
      <c r="D10" s="60">
        <f>SUM(D7:D9)</f>
        <v>286000000</v>
      </c>
      <c r="E10" s="61"/>
      <c r="F10" s="60">
        <f>SUM(F7:F9)</f>
        <v>287000000</v>
      </c>
      <c r="G10" s="61"/>
      <c r="H10" s="60">
        <f>SUM(H7:H9)</f>
        <v>261000000</v>
      </c>
      <c r="I10" s="61"/>
      <c r="J10" s="60">
        <f>SUM(J7:J9)</f>
        <v>310000000</v>
      </c>
      <c r="K10" s="61"/>
      <c r="L10" s="60">
        <f>SUM(L7:L9)</f>
        <v>235000000</v>
      </c>
      <c r="M10" s="61"/>
      <c r="N10" s="60">
        <f>SUM(N7:N9)</f>
        <v>254000000</v>
      </c>
      <c r="O10" s="61"/>
      <c r="P10" s="60">
        <f>SUM(P7:P9)</f>
        <v>278000000</v>
      </c>
      <c r="Q10" s="61"/>
      <c r="R10" s="60">
        <f>SUM(R7:R9)</f>
        <v>288000000</v>
      </c>
      <c r="S10" s="61"/>
      <c r="T10" s="60">
        <f>SUM(T7:T9)</f>
        <v>295000000</v>
      </c>
      <c r="Y10" s="23"/>
      <c r="Z10" s="60"/>
      <c r="AA10" s="88"/>
      <c r="AB10" s="88"/>
      <c r="AC10" s="88"/>
      <c r="AD10" s="88"/>
    </row>
    <row r="11" spans="1:30" x14ac:dyDescent="0.2">
      <c r="A11" s="88"/>
      <c r="B11" s="14"/>
      <c r="C11" s="88"/>
      <c r="D11" s="23"/>
      <c r="E11" s="23"/>
      <c r="F11" s="23"/>
      <c r="G11" s="23"/>
      <c r="H11" s="23"/>
      <c r="I11" s="23"/>
      <c r="J11" s="23"/>
      <c r="K11" s="23"/>
      <c r="L11" s="23"/>
      <c r="M11" s="23"/>
      <c r="N11" s="23"/>
      <c r="O11" s="23"/>
      <c r="P11" s="23"/>
      <c r="R11" s="23"/>
      <c r="S11" s="23"/>
      <c r="T11" s="23"/>
      <c r="Y11" s="23"/>
      <c r="Z11" s="22"/>
      <c r="AA11" s="88"/>
      <c r="AB11" s="88"/>
      <c r="AC11" s="88"/>
      <c r="AD11" s="88"/>
    </row>
    <row r="12" spans="1:30" x14ac:dyDescent="0.2">
      <c r="A12" s="88"/>
      <c r="B12" s="18" t="s">
        <v>254</v>
      </c>
      <c r="C12" s="88"/>
      <c r="D12" s="22">
        <v>994000000</v>
      </c>
      <c r="E12" s="22"/>
      <c r="F12" s="22">
        <v>987000000</v>
      </c>
      <c r="G12" s="22"/>
      <c r="H12" s="22">
        <v>926000000</v>
      </c>
      <c r="I12" s="22"/>
      <c r="J12" s="22">
        <v>999000000</v>
      </c>
      <c r="K12" s="22"/>
      <c r="L12" s="22">
        <v>895000000</v>
      </c>
      <c r="M12" s="22"/>
      <c r="N12" s="22">
        <v>938000000</v>
      </c>
      <c r="O12" s="22"/>
      <c r="P12" s="22">
        <v>958000000</v>
      </c>
      <c r="Q12" s="22"/>
      <c r="R12" s="22">
        <v>960000000</v>
      </c>
      <c r="S12" s="22"/>
      <c r="T12" s="22">
        <v>963000000</v>
      </c>
      <c r="U12" s="50"/>
      <c r="V12" s="53"/>
      <c r="W12" s="50"/>
      <c r="Y12" s="22"/>
      <c r="Z12" s="22"/>
      <c r="AA12" s="88"/>
      <c r="AB12" s="88"/>
      <c r="AC12" s="88"/>
      <c r="AD12" s="88"/>
    </row>
    <row r="13" spans="1:30" x14ac:dyDescent="0.2">
      <c r="A13" s="88"/>
      <c r="B13" s="18" t="s">
        <v>255</v>
      </c>
      <c r="C13" s="88"/>
      <c r="D13" s="26">
        <v>97000000</v>
      </c>
      <c r="E13" s="44"/>
      <c r="F13" s="26">
        <v>95000000</v>
      </c>
      <c r="G13" s="44"/>
      <c r="H13" s="26">
        <v>94000000</v>
      </c>
      <c r="I13" s="44"/>
      <c r="J13" s="26">
        <v>92000000</v>
      </c>
      <c r="K13" s="44"/>
      <c r="L13" s="26">
        <v>100000000</v>
      </c>
      <c r="M13" s="44"/>
      <c r="N13" s="26">
        <v>102000000</v>
      </c>
      <c r="O13" s="44"/>
      <c r="P13" s="26">
        <v>104000000</v>
      </c>
      <c r="R13" s="26">
        <v>98000000</v>
      </c>
      <c r="S13" s="44"/>
      <c r="T13" s="26">
        <v>101000000</v>
      </c>
      <c r="Y13" s="44"/>
      <c r="Z13" s="27"/>
      <c r="AA13" s="88"/>
      <c r="AB13" s="88"/>
      <c r="AC13" s="88"/>
      <c r="AD13" s="88"/>
    </row>
    <row r="14" spans="1:30" ht="23.25" customHeight="1" x14ac:dyDescent="0.2">
      <c r="A14" s="88"/>
      <c r="B14" s="18" t="s">
        <v>340</v>
      </c>
      <c r="C14" s="88"/>
      <c r="D14" s="22">
        <v>897000000</v>
      </c>
      <c r="E14" s="23"/>
      <c r="F14" s="22">
        <v>892000000</v>
      </c>
      <c r="G14" s="23"/>
      <c r="H14" s="22">
        <v>832000000</v>
      </c>
      <c r="I14" s="23"/>
      <c r="J14" s="22">
        <v>907000000</v>
      </c>
      <c r="K14" s="23"/>
      <c r="L14" s="22">
        <v>795000000</v>
      </c>
      <c r="M14" s="23"/>
      <c r="N14" s="22">
        <v>836000000</v>
      </c>
      <c r="O14" s="23"/>
      <c r="P14" s="22">
        <f>P12-P13</f>
        <v>854000000</v>
      </c>
      <c r="Q14" s="23"/>
      <c r="R14" s="22">
        <f>R12-R13</f>
        <v>862000000</v>
      </c>
      <c r="S14" s="23"/>
      <c r="T14" s="22">
        <f>T12-T13</f>
        <v>862000000</v>
      </c>
      <c r="Y14" s="23"/>
      <c r="Z14" s="23"/>
      <c r="AA14" s="88"/>
      <c r="AB14" s="88"/>
      <c r="AC14" s="88"/>
      <c r="AD14" s="88"/>
    </row>
    <row r="15" spans="1:30" x14ac:dyDescent="0.2">
      <c r="A15" s="88"/>
      <c r="B15" s="14"/>
      <c r="C15" s="88"/>
      <c r="D15" s="14"/>
      <c r="E15" s="14"/>
      <c r="F15" s="14"/>
      <c r="G15" s="14"/>
      <c r="H15" s="14"/>
      <c r="I15" s="14"/>
      <c r="J15" s="14"/>
      <c r="K15" s="14"/>
      <c r="L15" s="14"/>
      <c r="M15" s="14"/>
      <c r="N15" s="14"/>
      <c r="O15" s="14"/>
      <c r="P15" s="14"/>
      <c r="S15" s="14"/>
      <c r="Y15" s="14"/>
      <c r="Z15" s="14"/>
      <c r="AA15" s="88"/>
      <c r="AB15" s="88"/>
      <c r="AC15" s="88"/>
      <c r="AD15" s="88"/>
    </row>
    <row r="16" spans="1:30" x14ac:dyDescent="0.2">
      <c r="A16" s="88"/>
      <c r="B16" s="18" t="s">
        <v>289</v>
      </c>
      <c r="C16" s="88"/>
      <c r="D16" s="37">
        <v>0.26</v>
      </c>
      <c r="E16" s="14"/>
      <c r="F16" s="37">
        <v>0.26</v>
      </c>
      <c r="G16" s="14"/>
      <c r="H16" s="37">
        <v>0.25</v>
      </c>
      <c r="I16" s="38"/>
      <c r="J16" s="37">
        <v>0.28999999999999998</v>
      </c>
      <c r="K16" s="38"/>
      <c r="L16" s="37">
        <v>0.24</v>
      </c>
      <c r="M16" s="37"/>
      <c r="N16" s="37">
        <v>0.25</v>
      </c>
      <c r="O16" s="37"/>
      <c r="P16" s="37">
        <v>0.27</v>
      </c>
      <c r="Q16" s="91"/>
      <c r="R16" s="37">
        <v>0.27</v>
      </c>
      <c r="S16" s="14"/>
      <c r="T16" s="37">
        <v>0.28999999999999998</v>
      </c>
      <c r="U16" s="91"/>
      <c r="V16" s="91"/>
      <c r="W16" s="91"/>
      <c r="Y16" s="37"/>
      <c r="Z16" s="37"/>
      <c r="AA16" s="88"/>
      <c r="AB16" s="88"/>
      <c r="AC16" s="88"/>
      <c r="AD16" s="88"/>
    </row>
    <row r="17" spans="1:30" ht="51.75" customHeight="1" x14ac:dyDescent="0.2">
      <c r="A17" s="88"/>
      <c r="B17" s="18" t="s">
        <v>292</v>
      </c>
      <c r="C17" s="88"/>
      <c r="D17" s="37">
        <v>0.32</v>
      </c>
      <c r="E17" s="14"/>
      <c r="F17" s="37">
        <v>0.32</v>
      </c>
      <c r="G17" s="14"/>
      <c r="H17" s="37">
        <v>0.31</v>
      </c>
      <c r="I17" s="38"/>
      <c r="J17" s="37">
        <v>0.34</v>
      </c>
      <c r="K17" s="38"/>
      <c r="L17" s="37">
        <v>0.3</v>
      </c>
      <c r="M17" s="37"/>
      <c r="N17" s="37">
        <v>0.3</v>
      </c>
      <c r="O17" s="37"/>
      <c r="P17" s="37">
        <v>0.33</v>
      </c>
      <c r="R17" s="37">
        <v>0.33</v>
      </c>
      <c r="S17" s="14"/>
      <c r="T17" s="37">
        <v>0.34</v>
      </c>
      <c r="Y17" s="37"/>
      <c r="Z17" s="37"/>
      <c r="AA17" s="88"/>
      <c r="AB17" s="88"/>
      <c r="AC17" s="88"/>
      <c r="AD17" s="88"/>
    </row>
    <row r="18" spans="1:30" x14ac:dyDescent="0.2">
      <c r="A18" s="88"/>
      <c r="B18" s="14"/>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row>
    <row r="19" spans="1:30" x14ac:dyDescent="0.2">
      <c r="A19" s="88"/>
      <c r="B19" s="262" t="s">
        <v>290</v>
      </c>
      <c r="C19" s="288"/>
      <c r="D19" s="288"/>
      <c r="E19" s="288"/>
      <c r="F19" s="288"/>
      <c r="G19" s="288"/>
      <c r="H19" s="288"/>
      <c r="I19" s="288"/>
      <c r="J19" s="288"/>
      <c r="K19" s="288"/>
      <c r="L19" s="288"/>
      <c r="M19" s="288"/>
      <c r="N19" s="288"/>
      <c r="O19" s="288"/>
      <c r="P19" s="288"/>
      <c r="Q19" s="288"/>
      <c r="R19" s="288"/>
      <c r="S19" s="288"/>
      <c r="T19" s="288"/>
      <c r="U19" s="264"/>
      <c r="V19" s="264"/>
      <c r="W19" s="288"/>
      <c r="X19" s="264"/>
      <c r="Y19" s="264"/>
      <c r="Z19" s="288"/>
      <c r="AA19" s="88"/>
      <c r="AB19" s="88"/>
      <c r="AC19" s="88"/>
      <c r="AD19" s="88"/>
    </row>
    <row r="20" spans="1:30" x14ac:dyDescent="0.2">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row>
    <row r="21" spans="1:30" x14ac:dyDescent="0.2">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c r="AC21" s="88"/>
      <c r="AD21" s="88"/>
    </row>
    <row r="22" spans="1:30" x14ac:dyDescent="0.2">
      <c r="A22" s="88"/>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row>
    <row r="23" spans="1:30" x14ac:dyDescent="0.2">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row>
    <row r="24" spans="1:30" x14ac:dyDescent="0.2">
      <c r="A24" s="88"/>
      <c r="B24" s="88"/>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row>
    <row r="25" spans="1:30" x14ac:dyDescent="0.2">
      <c r="A25" s="88"/>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row>
    <row r="26" spans="1:30" x14ac:dyDescent="0.2">
      <c r="A26" s="88"/>
      <c r="B26" s="88"/>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88"/>
    </row>
    <row r="27" spans="1:30" x14ac:dyDescent="0.2">
      <c r="A27" s="88"/>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row>
    <row r="28" spans="1:30" x14ac:dyDescent="0.2">
      <c r="A28" s="88"/>
      <c r="B28" s="88"/>
      <c r="C28" s="88"/>
      <c r="D28" s="88"/>
      <c r="E28" s="88"/>
      <c r="F28" s="88"/>
      <c r="G28" s="88"/>
      <c r="H28" s="88"/>
      <c r="I28" s="88"/>
      <c r="J28" s="88"/>
      <c r="K28" s="88"/>
      <c r="L28" s="88"/>
      <c r="M28" s="88"/>
      <c r="N28" s="88"/>
      <c r="O28" s="88"/>
      <c r="P28" s="88"/>
      <c r="Q28" s="88"/>
      <c r="R28" s="88"/>
      <c r="S28" s="88"/>
      <c r="T28" s="88"/>
      <c r="U28" s="88"/>
      <c r="V28" s="88"/>
      <c r="W28" s="88"/>
      <c r="X28" s="88"/>
      <c r="Y28" s="88"/>
      <c r="Z28" s="88"/>
      <c r="AA28" s="88"/>
      <c r="AB28" s="88"/>
      <c r="AC28" s="88"/>
      <c r="AD28" s="88"/>
    </row>
    <row r="29" spans="1:30" x14ac:dyDescent="0.2">
      <c r="A29" s="88"/>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row>
    <row r="30" spans="1:30" x14ac:dyDescent="0.2">
      <c r="A30" s="88"/>
      <c r="B30" s="88"/>
      <c r="C30" s="88"/>
      <c r="D30" s="88"/>
      <c r="E30" s="88"/>
      <c r="F30" s="88"/>
      <c r="G30" s="88"/>
      <c r="H30" s="88"/>
      <c r="I30" s="88"/>
      <c r="J30" s="88"/>
      <c r="K30" s="88"/>
      <c r="L30" s="88"/>
      <c r="M30" s="88"/>
      <c r="N30" s="88"/>
      <c r="O30" s="88"/>
      <c r="P30" s="88"/>
      <c r="Q30" s="88"/>
      <c r="R30" s="88"/>
      <c r="S30" s="88"/>
      <c r="T30" s="88"/>
      <c r="U30" s="88"/>
      <c r="V30" s="88"/>
      <c r="W30" s="88"/>
      <c r="X30" s="88"/>
      <c r="Y30" s="88"/>
      <c r="Z30" s="88"/>
      <c r="AA30" s="88"/>
      <c r="AB30" s="88"/>
      <c r="AC30" s="88"/>
      <c r="AD30" s="88"/>
    </row>
    <row r="31" spans="1:30" x14ac:dyDescent="0.2">
      <c r="A31" s="88"/>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8"/>
      <c r="AD31" s="88"/>
    </row>
    <row r="32" spans="1:30" x14ac:dyDescent="0.2">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row>
    <row r="33" spans="1:30" x14ac:dyDescent="0.2">
      <c r="A33" s="88"/>
      <c r="B33" s="88"/>
      <c r="C33" s="88"/>
      <c r="D33" s="88"/>
      <c r="E33" s="88"/>
      <c r="F33" s="88"/>
      <c r="G33" s="88"/>
      <c r="H33" s="88"/>
      <c r="I33" s="88"/>
      <c r="J33" s="88"/>
      <c r="K33" s="88"/>
      <c r="L33" s="88"/>
      <c r="M33" s="88"/>
      <c r="N33" s="88"/>
      <c r="O33" s="88"/>
      <c r="P33" s="88"/>
      <c r="Q33" s="88"/>
      <c r="R33" s="88"/>
      <c r="S33" s="88"/>
      <c r="T33" s="88"/>
      <c r="U33" s="88"/>
      <c r="V33" s="88"/>
      <c r="W33" s="88"/>
      <c r="X33" s="88"/>
      <c r="Y33" s="88"/>
      <c r="Z33" s="88"/>
      <c r="AA33" s="88"/>
      <c r="AB33" s="88"/>
      <c r="AC33" s="88"/>
      <c r="AD33" s="88"/>
    </row>
    <row r="34" spans="1:30" x14ac:dyDescent="0.2">
      <c r="A34" s="88"/>
      <c r="B34" s="88"/>
      <c r="C34" s="88"/>
      <c r="D34" s="88"/>
      <c r="E34" s="88"/>
      <c r="F34" s="88"/>
      <c r="G34" s="88"/>
      <c r="H34" s="88"/>
      <c r="I34" s="88"/>
      <c r="J34" s="88"/>
      <c r="K34" s="88"/>
      <c r="L34" s="88"/>
      <c r="M34" s="88"/>
      <c r="N34" s="88"/>
      <c r="O34" s="88"/>
      <c r="P34" s="88"/>
      <c r="Q34" s="88"/>
      <c r="R34" s="88"/>
      <c r="S34" s="88"/>
      <c r="T34" s="88"/>
      <c r="U34" s="88"/>
      <c r="V34" s="88"/>
      <c r="W34" s="88"/>
      <c r="X34" s="88"/>
      <c r="Y34" s="88"/>
      <c r="Z34" s="88"/>
      <c r="AA34" s="88"/>
      <c r="AB34" s="88"/>
      <c r="AC34" s="88"/>
      <c r="AD34" s="88"/>
    </row>
    <row r="35" spans="1:30" x14ac:dyDescent="0.2">
      <c r="A35" s="88"/>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row>
    <row r="36" spans="1:30" x14ac:dyDescent="0.2">
      <c r="A36" s="88"/>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row>
    <row r="37" spans="1:30" x14ac:dyDescent="0.2">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row>
    <row r="38" spans="1:30" x14ac:dyDescent="0.2">
      <c r="A38" s="88"/>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row>
    <row r="39" spans="1:30" x14ac:dyDescent="0.2">
      <c r="A39" s="88"/>
      <c r="B39" s="88"/>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row>
    <row r="40" spans="1:30" x14ac:dyDescent="0.2">
      <c r="A40" s="88"/>
      <c r="B40" s="88"/>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row>
    <row r="41" spans="1:30" x14ac:dyDescent="0.2">
      <c r="A41" s="88"/>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row>
    <row r="42" spans="1:30" x14ac:dyDescent="0.2">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row>
    <row r="43" spans="1:30" x14ac:dyDescent="0.2">
      <c r="A43" s="88"/>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row>
    <row r="44" spans="1:30" x14ac:dyDescent="0.2">
      <c r="A44" s="88"/>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row>
    <row r="45" spans="1:30" x14ac:dyDescent="0.2">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row>
    <row r="46" spans="1:30" x14ac:dyDescent="0.2">
      <c r="A46" s="88"/>
      <c r="B46" s="88"/>
      <c r="C46" s="88"/>
      <c r="D46" s="88"/>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row>
    <row r="47" spans="1:30" x14ac:dyDescent="0.2">
      <c r="A47" s="88"/>
      <c r="B47" s="88"/>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row>
    <row r="48" spans="1:30" x14ac:dyDescent="0.2">
      <c r="A48" s="88"/>
      <c r="B48" s="88"/>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row>
    <row r="49" spans="1:30" x14ac:dyDescent="0.2">
      <c r="A49" s="88"/>
      <c r="B49" s="88"/>
      <c r="C49" s="88"/>
      <c r="D49" s="88"/>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row>
    <row r="50" spans="1:30" x14ac:dyDescent="0.2">
      <c r="A50" s="88"/>
      <c r="B50" s="88"/>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row>
    <row r="51" spans="1:30" x14ac:dyDescent="0.2">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row>
    <row r="52" spans="1:30" x14ac:dyDescent="0.2">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row>
    <row r="53" spans="1:30" x14ac:dyDescent="0.2">
      <c r="A53" s="88"/>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row>
    <row r="54" spans="1:30" x14ac:dyDescent="0.2">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row>
    <row r="55" spans="1:30" x14ac:dyDescent="0.2">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row>
    <row r="56" spans="1:30" x14ac:dyDescent="0.2">
      <c r="A56" s="88"/>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row>
    <row r="57" spans="1:30" x14ac:dyDescent="0.2">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row>
    <row r="58" spans="1:30" x14ac:dyDescent="0.2">
      <c r="A58" s="88"/>
      <c r="B58" s="88"/>
      <c r="C58" s="88"/>
      <c r="D58" s="88"/>
      <c r="E58" s="88"/>
      <c r="F58" s="88"/>
      <c r="G58" s="88"/>
      <c r="H58" s="88"/>
      <c r="I58" s="88"/>
      <c r="J58" s="88"/>
      <c r="K58" s="88"/>
      <c r="L58" s="88"/>
      <c r="M58" s="88"/>
      <c r="N58" s="88"/>
      <c r="O58" s="88"/>
      <c r="P58" s="88"/>
      <c r="Q58" s="88"/>
      <c r="R58" s="88"/>
      <c r="S58" s="88"/>
      <c r="T58" s="88"/>
      <c r="U58" s="88"/>
      <c r="V58" s="88"/>
      <c r="W58" s="88"/>
      <c r="X58" s="88"/>
      <c r="Y58" s="88"/>
      <c r="Z58" s="88"/>
      <c r="AA58" s="88"/>
      <c r="AB58" s="88"/>
      <c r="AC58" s="88"/>
      <c r="AD58" s="88"/>
    </row>
    <row r="59" spans="1:30" x14ac:dyDescent="0.2">
      <c r="A59" s="88"/>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row>
    <row r="60" spans="1:30" x14ac:dyDescent="0.2">
      <c r="A60" s="88"/>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row>
    <row r="61" spans="1:30" x14ac:dyDescent="0.2">
      <c r="A61" s="88"/>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row>
    <row r="62" spans="1:30" x14ac:dyDescent="0.2">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row>
    <row r="63" spans="1:30" x14ac:dyDescent="0.2">
      <c r="A63" s="88"/>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row>
    <row r="64" spans="1:30" x14ac:dyDescent="0.2">
      <c r="A64" s="88"/>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row>
    <row r="65" spans="1:30" x14ac:dyDescent="0.2">
      <c r="A65" s="88"/>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row>
    <row r="66" spans="1:30" x14ac:dyDescent="0.2">
      <c r="A66" s="88"/>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c r="AC66" s="88"/>
      <c r="AD66" s="88"/>
    </row>
    <row r="67" spans="1:30" x14ac:dyDescent="0.2">
      <c r="A67" s="88"/>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row>
    <row r="68" spans="1:30" x14ac:dyDescent="0.2">
      <c r="A68" s="88"/>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row>
    <row r="69" spans="1:30" x14ac:dyDescent="0.2">
      <c r="A69" s="88"/>
      <c r="B69" s="88"/>
      <c r="C69" s="88"/>
      <c r="D69" s="88"/>
      <c r="E69" s="88"/>
      <c r="F69" s="88"/>
      <c r="G69" s="88"/>
      <c r="H69" s="88"/>
      <c r="I69" s="88"/>
      <c r="J69" s="88"/>
      <c r="K69" s="88"/>
      <c r="L69" s="88"/>
      <c r="M69" s="88"/>
      <c r="N69" s="88"/>
      <c r="O69" s="88"/>
      <c r="P69" s="88"/>
      <c r="Q69" s="88"/>
      <c r="R69" s="88"/>
      <c r="S69" s="88"/>
      <c r="T69" s="88"/>
      <c r="U69" s="88"/>
      <c r="V69" s="88"/>
      <c r="W69" s="88"/>
      <c r="X69" s="88"/>
      <c r="Y69" s="88"/>
      <c r="Z69" s="88"/>
      <c r="AA69" s="88"/>
      <c r="AB69" s="88"/>
      <c r="AC69" s="88"/>
      <c r="AD69" s="88"/>
    </row>
    <row r="70" spans="1:30" x14ac:dyDescent="0.2">
      <c r="A70" s="88"/>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row>
    <row r="71" spans="1:30" x14ac:dyDescent="0.2">
      <c r="A71" s="88"/>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row>
    <row r="72" spans="1:30" x14ac:dyDescent="0.2">
      <c r="A72" s="88"/>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row>
    <row r="73" spans="1:30" x14ac:dyDescent="0.2">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row>
    <row r="74" spans="1:30" x14ac:dyDescent="0.2">
      <c r="A74" s="88"/>
      <c r="B74" s="88"/>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row>
    <row r="75" spans="1:30" x14ac:dyDescent="0.2">
      <c r="A75" s="88"/>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row>
    <row r="76" spans="1:30" x14ac:dyDescent="0.2">
      <c r="A76" s="88"/>
      <c r="B76" s="88"/>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row>
    <row r="77" spans="1:30" x14ac:dyDescent="0.2">
      <c r="A77" s="88"/>
      <c r="B77" s="88"/>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row>
    <row r="78" spans="1:30" x14ac:dyDescent="0.2">
      <c r="A78" s="88"/>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row>
    <row r="79" spans="1:30" x14ac:dyDescent="0.2">
      <c r="A79" s="88"/>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row>
    <row r="80" spans="1:30" x14ac:dyDescent="0.2">
      <c r="A80" s="88"/>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row>
    <row r="81" spans="1:30" x14ac:dyDescent="0.2">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row>
    <row r="82" spans="1:30" x14ac:dyDescent="0.2">
      <c r="A82" s="88"/>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row>
    <row r="83" spans="1:30" x14ac:dyDescent="0.2">
      <c r="A83" s="88"/>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row>
    <row r="84" spans="1:30" x14ac:dyDescent="0.2">
      <c r="A84" s="88"/>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row>
    <row r="85" spans="1:30" x14ac:dyDescent="0.2">
      <c r="A85" s="88"/>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row>
    <row r="86" spans="1:30" x14ac:dyDescent="0.2">
      <c r="A86" s="88"/>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row>
    <row r="87" spans="1:30" x14ac:dyDescent="0.2">
      <c r="A87" s="88"/>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row>
    <row r="88" spans="1:30" x14ac:dyDescent="0.2">
      <c r="A88" s="88"/>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row>
    <row r="89" spans="1:30" x14ac:dyDescent="0.2">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row>
    <row r="90" spans="1:30" x14ac:dyDescent="0.2">
      <c r="A90" s="88"/>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row>
    <row r="91" spans="1:30" x14ac:dyDescent="0.2">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row>
    <row r="92" spans="1:30" x14ac:dyDescent="0.2">
      <c r="A92" s="88"/>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row>
    <row r="93" spans="1:30" x14ac:dyDescent="0.2">
      <c r="A93" s="88"/>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row>
    <row r="94" spans="1:30" x14ac:dyDescent="0.2">
      <c r="A94" s="88"/>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row>
    <row r="95" spans="1:30" x14ac:dyDescent="0.2">
      <c r="A95" s="88"/>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row>
    <row r="96" spans="1:30" x14ac:dyDescent="0.2">
      <c r="A96" s="88"/>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row>
  </sheetData>
  <mergeCells count="4">
    <mergeCell ref="B2:J2"/>
    <mergeCell ref="D5:J5"/>
    <mergeCell ref="L5:R5"/>
    <mergeCell ref="B19:Z19"/>
  </mergeCells>
  <pageMargins left="0.45" right="0.45" top="0.5" bottom="0.5" header="0.3" footer="0.25"/>
  <pageSetup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B1:U21"/>
  <sheetViews>
    <sheetView workbookViewId="0">
      <selection activeCell="C10" sqref="C10"/>
    </sheetView>
  </sheetViews>
  <sheetFormatPr defaultRowHeight="11.25" x14ac:dyDescent="0.2"/>
  <cols>
    <col min="1" max="1" width="0.6640625" style="148" customWidth="1"/>
    <col min="2" max="2" width="43" style="148" customWidth="1"/>
    <col min="3" max="3" width="1" style="148" customWidth="1"/>
    <col min="4" max="4" width="9.83203125" style="148" customWidth="1"/>
    <col min="5" max="5" width="1" style="148" customWidth="1"/>
    <col min="6" max="6" width="9.83203125" style="148" customWidth="1"/>
    <col min="7" max="7" width="1" style="148" customWidth="1"/>
    <col min="8" max="8" width="9.83203125" style="148" customWidth="1"/>
    <col min="9" max="9" width="1" style="148" customWidth="1"/>
    <col min="10" max="10" width="9.83203125" style="148" customWidth="1"/>
    <col min="11" max="11" width="1" style="148" customWidth="1"/>
    <col min="12" max="12" width="9.83203125" style="148" customWidth="1"/>
    <col min="13" max="13" width="1" style="148" customWidth="1"/>
    <col min="14" max="14" width="9.83203125" style="148" customWidth="1"/>
    <col min="15" max="15" width="1" style="148" customWidth="1"/>
    <col min="16" max="16" width="9.83203125" style="148" customWidth="1"/>
    <col min="17" max="17" width="1" style="148" customWidth="1"/>
    <col min="18" max="18" width="9.83203125" style="148" customWidth="1"/>
    <col min="19" max="19" width="1" style="148" customWidth="1"/>
    <col min="20" max="20" width="9.83203125" style="148" customWidth="1"/>
    <col min="21" max="21" width="1.5" style="148" customWidth="1"/>
    <col min="22" max="16384" width="9.33203125" style="148"/>
  </cols>
  <sheetData>
    <row r="1" spans="2:21" x14ac:dyDescent="0.2">
      <c r="B1" s="181" t="s">
        <v>21</v>
      </c>
      <c r="C1" s="139"/>
      <c r="D1" s="139"/>
      <c r="E1" s="139"/>
      <c r="F1" s="139"/>
      <c r="G1" s="139"/>
      <c r="H1" s="139"/>
      <c r="I1" s="139"/>
      <c r="J1" s="139"/>
      <c r="K1" s="139"/>
      <c r="L1" s="139"/>
      <c r="M1" s="139"/>
      <c r="N1" s="139"/>
      <c r="O1" s="139"/>
      <c r="P1" s="139"/>
      <c r="Q1" s="139"/>
      <c r="R1" s="139"/>
      <c r="S1" s="139"/>
      <c r="T1" s="139"/>
    </row>
    <row r="2" spans="2:21" x14ac:dyDescent="0.2">
      <c r="B2" s="181" t="s">
        <v>311</v>
      </c>
      <c r="C2" s="139"/>
      <c r="D2" s="139"/>
      <c r="E2" s="139"/>
      <c r="F2" s="139"/>
      <c r="G2" s="139"/>
      <c r="H2" s="139"/>
      <c r="I2" s="139"/>
      <c r="J2" s="139"/>
      <c r="K2" s="139"/>
      <c r="L2" s="139"/>
      <c r="M2" s="139"/>
      <c r="N2" s="139"/>
      <c r="O2" s="139"/>
      <c r="P2" s="139"/>
      <c r="Q2" s="139"/>
      <c r="R2" s="139"/>
      <c r="S2" s="139"/>
      <c r="T2" s="139"/>
    </row>
    <row r="3" spans="2:21" x14ac:dyDescent="0.2">
      <c r="B3" s="139"/>
      <c r="C3" s="139"/>
      <c r="D3" s="139"/>
      <c r="E3" s="139"/>
      <c r="F3" s="139"/>
      <c r="G3" s="139"/>
      <c r="H3" s="139"/>
      <c r="I3" s="139"/>
      <c r="J3" s="139"/>
      <c r="K3" s="139"/>
      <c r="L3" s="139"/>
      <c r="M3" s="139"/>
      <c r="N3" s="139"/>
      <c r="O3" s="139"/>
      <c r="P3" s="139"/>
      <c r="Q3" s="139"/>
      <c r="R3" s="139"/>
      <c r="S3" s="139"/>
      <c r="T3" s="139"/>
    </row>
    <row r="4" spans="2:21" x14ac:dyDescent="0.2">
      <c r="B4" s="139"/>
      <c r="C4" s="139"/>
      <c r="D4" s="139"/>
      <c r="E4" s="139"/>
      <c r="F4" s="139"/>
      <c r="G4" s="139"/>
      <c r="H4" s="139"/>
      <c r="I4" s="139"/>
      <c r="J4" s="139"/>
      <c r="K4" s="139"/>
      <c r="L4" s="139"/>
      <c r="M4" s="139"/>
      <c r="N4" s="139"/>
      <c r="O4" s="139"/>
      <c r="P4" s="139"/>
      <c r="Q4" s="139"/>
      <c r="R4" s="139"/>
      <c r="S4" s="139"/>
      <c r="T4" s="139"/>
    </row>
    <row r="5" spans="2:21" s="147" customFormat="1" x14ac:dyDescent="0.2">
      <c r="B5" s="181"/>
      <c r="C5" s="181"/>
      <c r="D5" s="299">
        <v>2015</v>
      </c>
      <c r="E5" s="299"/>
      <c r="F5" s="299"/>
      <c r="G5" s="299"/>
      <c r="H5" s="299"/>
      <c r="I5" s="299"/>
      <c r="J5" s="299"/>
      <c r="K5" s="182"/>
      <c r="L5" s="299">
        <v>2016</v>
      </c>
      <c r="M5" s="299"/>
      <c r="N5" s="299"/>
      <c r="O5" s="299"/>
      <c r="P5" s="299"/>
      <c r="Q5" s="299"/>
      <c r="R5" s="299"/>
      <c r="S5" s="182"/>
      <c r="T5" s="183">
        <v>2017</v>
      </c>
    </row>
    <row r="6" spans="2:21" s="147" customFormat="1" x14ac:dyDescent="0.2">
      <c r="B6" s="184" t="s">
        <v>52</v>
      </c>
      <c r="C6" s="181"/>
      <c r="D6" s="185" t="s">
        <v>23</v>
      </c>
      <c r="E6" s="182"/>
      <c r="F6" s="185" t="s">
        <v>24</v>
      </c>
      <c r="G6" s="182"/>
      <c r="H6" s="185" t="s">
        <v>25</v>
      </c>
      <c r="I6" s="182"/>
      <c r="J6" s="185" t="s">
        <v>26</v>
      </c>
      <c r="K6" s="182"/>
      <c r="L6" s="183" t="s">
        <v>23</v>
      </c>
      <c r="M6" s="182"/>
      <c r="N6" s="183" t="s">
        <v>24</v>
      </c>
      <c r="O6" s="182"/>
      <c r="P6" s="183" t="s">
        <v>25</v>
      </c>
      <c r="Q6" s="182"/>
      <c r="R6" s="183" t="s">
        <v>26</v>
      </c>
      <c r="S6" s="182"/>
      <c r="T6" s="183" t="s">
        <v>23</v>
      </c>
    </row>
    <row r="7" spans="2:21" ht="6" customHeight="1" x14ac:dyDescent="0.2">
      <c r="B7" s="139"/>
      <c r="C7" s="139"/>
      <c r="D7" s="145"/>
      <c r="E7" s="139"/>
      <c r="F7" s="145"/>
      <c r="G7" s="139"/>
      <c r="H7" s="145"/>
      <c r="I7" s="139"/>
      <c r="J7" s="145"/>
      <c r="K7" s="139"/>
      <c r="L7" s="145"/>
      <c r="M7" s="139"/>
      <c r="N7" s="145"/>
      <c r="O7" s="139"/>
      <c r="P7" s="145"/>
      <c r="Q7" s="139"/>
      <c r="R7" s="145"/>
      <c r="S7" s="139"/>
      <c r="T7" s="145"/>
    </row>
    <row r="8" spans="2:21" x14ac:dyDescent="0.2">
      <c r="B8" s="139" t="s">
        <v>309</v>
      </c>
      <c r="C8" s="139"/>
      <c r="D8" s="140">
        <v>728</v>
      </c>
      <c r="E8" s="140"/>
      <c r="F8" s="140">
        <v>779</v>
      </c>
      <c r="G8" s="140"/>
      <c r="H8" s="140">
        <v>759</v>
      </c>
      <c r="I8" s="140"/>
      <c r="J8" s="140">
        <v>760</v>
      </c>
      <c r="K8" s="140"/>
      <c r="L8" s="140">
        <v>766</v>
      </c>
      <c r="M8" s="140"/>
      <c r="N8" s="140">
        <v>767</v>
      </c>
      <c r="O8" s="140"/>
      <c r="P8" s="140">
        <v>774</v>
      </c>
      <c r="Q8" s="140"/>
      <c r="R8" s="140">
        <v>831</v>
      </c>
      <c r="S8" s="140"/>
      <c r="T8" s="140">
        <v>792</v>
      </c>
    </row>
    <row r="9" spans="2:21" x14ac:dyDescent="0.2">
      <c r="B9" s="139" t="s">
        <v>333</v>
      </c>
      <c r="C9" s="139"/>
      <c r="D9" s="141">
        <v>15</v>
      </c>
      <c r="E9" s="142"/>
      <c r="F9" s="141">
        <v>15</v>
      </c>
      <c r="G9" s="142"/>
      <c r="H9" s="141">
        <v>14</v>
      </c>
      <c r="I9" s="142"/>
      <c r="J9" s="141">
        <v>14</v>
      </c>
      <c r="K9" s="142"/>
      <c r="L9" s="141">
        <v>14</v>
      </c>
      <c r="M9" s="142"/>
      <c r="N9" s="141">
        <v>13</v>
      </c>
      <c r="O9" s="142"/>
      <c r="P9" s="141">
        <v>12</v>
      </c>
      <c r="Q9" s="142"/>
      <c r="R9" s="141">
        <v>12</v>
      </c>
      <c r="S9" s="142"/>
      <c r="T9" s="141">
        <v>12</v>
      </c>
      <c r="U9" s="149"/>
    </row>
    <row r="10" spans="2:21" ht="12" thickBot="1" x14ac:dyDescent="0.25">
      <c r="B10" s="189" t="s">
        <v>347</v>
      </c>
      <c r="C10" s="143"/>
      <c r="D10" s="144">
        <f>SUM(D8:D9)</f>
        <v>743</v>
      </c>
      <c r="E10" s="140"/>
      <c r="F10" s="144">
        <f>SUM(F8:F9)</f>
        <v>794</v>
      </c>
      <c r="G10" s="140"/>
      <c r="H10" s="144">
        <f>SUM(H8:H9)</f>
        <v>773</v>
      </c>
      <c r="I10" s="140"/>
      <c r="J10" s="144">
        <f>SUM(J8:J9)</f>
        <v>774</v>
      </c>
      <c r="K10" s="140"/>
      <c r="L10" s="144">
        <f>SUM(L8:L9)</f>
        <v>780</v>
      </c>
      <c r="M10" s="140"/>
      <c r="N10" s="144">
        <f>SUM(N8:N9)</f>
        <v>780</v>
      </c>
      <c r="O10" s="140"/>
      <c r="P10" s="144">
        <f>SUM(P8:P9)</f>
        <v>786</v>
      </c>
      <c r="Q10" s="140"/>
      <c r="R10" s="144">
        <f>SUM(R8:R9)</f>
        <v>843</v>
      </c>
      <c r="S10" s="140"/>
      <c r="T10" s="144">
        <f>SUM(T8:T9)</f>
        <v>804</v>
      </c>
    </row>
    <row r="11" spans="2:21" ht="6" customHeight="1" thickTop="1" x14ac:dyDescent="0.2">
      <c r="B11" s="139"/>
      <c r="C11" s="139"/>
      <c r="D11" s="145"/>
      <c r="E11" s="139"/>
      <c r="F11" s="145"/>
      <c r="G11" s="139"/>
      <c r="H11" s="145"/>
      <c r="I11" s="139"/>
      <c r="J11" s="145"/>
      <c r="K11" s="139"/>
      <c r="L11" s="145"/>
      <c r="M11" s="139"/>
      <c r="N11" s="145"/>
      <c r="O11" s="139"/>
      <c r="P11" s="145"/>
      <c r="Q11" s="139"/>
      <c r="R11" s="145"/>
      <c r="S11" s="139"/>
      <c r="T11" s="145"/>
    </row>
    <row r="12" spans="2:21" x14ac:dyDescent="0.2">
      <c r="B12" s="139" t="s">
        <v>310</v>
      </c>
      <c r="C12" s="139"/>
      <c r="D12" s="140">
        <v>308104</v>
      </c>
      <c r="E12" s="140"/>
      <c r="F12" s="140">
        <v>318596</v>
      </c>
      <c r="G12" s="140"/>
      <c r="H12" s="140">
        <v>315672</v>
      </c>
      <c r="I12" s="140"/>
      <c r="J12" s="140">
        <v>312610</v>
      </c>
      <c r="K12" s="139"/>
      <c r="L12" s="140">
        <v>310678</v>
      </c>
      <c r="M12" s="140"/>
      <c r="N12" s="140">
        <v>318433</v>
      </c>
      <c r="O12" s="140"/>
      <c r="P12" s="140">
        <v>296703</v>
      </c>
      <c r="Q12" s="140"/>
      <c r="R12" s="140">
        <v>287947</v>
      </c>
      <c r="S12" s="140"/>
      <c r="T12" s="140">
        <v>283421</v>
      </c>
    </row>
    <row r="13" spans="2:21" ht="6" customHeight="1" x14ac:dyDescent="0.2">
      <c r="B13" s="139"/>
      <c r="C13" s="139"/>
      <c r="D13" s="140"/>
      <c r="E13" s="140"/>
      <c r="F13" s="140"/>
      <c r="G13" s="140"/>
      <c r="H13" s="140"/>
      <c r="I13" s="140"/>
      <c r="J13" s="140"/>
      <c r="K13" s="140"/>
      <c r="L13" s="140"/>
      <c r="M13" s="140"/>
      <c r="N13" s="140"/>
      <c r="O13" s="140"/>
      <c r="P13" s="140"/>
      <c r="Q13" s="140"/>
      <c r="R13" s="140"/>
      <c r="S13" s="140"/>
      <c r="T13" s="140"/>
    </row>
    <row r="14" spans="2:21" x14ac:dyDescent="0.2">
      <c r="B14" s="193" t="s">
        <v>369</v>
      </c>
      <c r="C14" s="139"/>
      <c r="D14" s="146">
        <v>9.4999999999999998E-3</v>
      </c>
      <c r="E14" s="146"/>
      <c r="F14" s="146">
        <v>9.7999999999999997E-3</v>
      </c>
      <c r="G14" s="146"/>
      <c r="H14" s="146">
        <v>9.5999999999999992E-3</v>
      </c>
      <c r="I14" s="146"/>
      <c r="J14" s="146">
        <v>9.7000000000000003E-3</v>
      </c>
      <c r="K14" s="146"/>
      <c r="L14" s="146">
        <v>9.9000000000000008E-3</v>
      </c>
      <c r="M14" s="146"/>
      <c r="N14" s="146">
        <v>9.7000000000000003E-3</v>
      </c>
      <c r="O14" s="146"/>
      <c r="P14" s="146">
        <v>1.0500000000000001E-2</v>
      </c>
      <c r="Q14" s="146"/>
      <c r="R14" s="146">
        <v>1.1599999999999999E-2</v>
      </c>
      <c r="S14" s="146"/>
      <c r="T14" s="146">
        <v>1.1299999999999999E-2</v>
      </c>
    </row>
    <row r="15" spans="2:21" x14ac:dyDescent="0.2">
      <c r="B15" s="193" t="s">
        <v>381</v>
      </c>
      <c r="C15" s="139"/>
      <c r="D15" s="146">
        <v>9.7000000000000003E-3</v>
      </c>
      <c r="E15" s="146"/>
      <c r="F15" s="146">
        <v>0.01</v>
      </c>
      <c r="G15" s="146"/>
      <c r="H15" s="146">
        <v>9.7999999999999997E-3</v>
      </c>
      <c r="I15" s="146"/>
      <c r="J15" s="146">
        <v>9.9000000000000008E-3</v>
      </c>
      <c r="K15" s="146"/>
      <c r="L15" s="146">
        <v>1.01E-2</v>
      </c>
      <c r="M15" s="146"/>
      <c r="N15" s="146">
        <v>9.7999999999999997E-3</v>
      </c>
      <c r="O15" s="146"/>
      <c r="P15" s="146">
        <v>1.06E-2</v>
      </c>
      <c r="Q15" s="146"/>
      <c r="R15" s="146">
        <v>1.17E-2</v>
      </c>
      <c r="S15" s="146"/>
      <c r="T15" s="146">
        <v>1.14E-2</v>
      </c>
    </row>
    <row r="16" spans="2:21" ht="6" customHeight="1" x14ac:dyDescent="0.2">
      <c r="B16" s="139"/>
      <c r="C16" s="139"/>
      <c r="D16" s="139"/>
      <c r="E16" s="139"/>
      <c r="F16" s="139"/>
      <c r="G16" s="139"/>
      <c r="H16" s="139"/>
      <c r="I16" s="139"/>
      <c r="J16" s="139"/>
      <c r="K16" s="139"/>
      <c r="L16" s="139"/>
      <c r="M16" s="139"/>
      <c r="N16" s="139"/>
      <c r="O16" s="139"/>
      <c r="P16" s="139"/>
      <c r="Q16" s="139"/>
      <c r="R16" s="139"/>
      <c r="S16" s="139"/>
      <c r="T16" s="139"/>
    </row>
    <row r="17" spans="2:20" ht="15.75" customHeight="1" x14ac:dyDescent="0.2">
      <c r="B17" s="300" t="s">
        <v>380</v>
      </c>
      <c r="C17" s="300"/>
      <c r="D17" s="300"/>
      <c r="E17" s="300"/>
      <c r="F17" s="300"/>
      <c r="G17" s="300"/>
      <c r="H17" s="300"/>
      <c r="I17" s="300"/>
      <c r="J17" s="300"/>
      <c r="K17" s="300"/>
      <c r="L17" s="300"/>
      <c r="M17" s="300"/>
      <c r="N17" s="300"/>
      <c r="O17" s="300"/>
      <c r="P17" s="300"/>
      <c r="Q17" s="300"/>
      <c r="R17" s="300"/>
      <c r="S17" s="300"/>
      <c r="T17" s="300"/>
    </row>
    <row r="18" spans="2:20" ht="3.75" customHeight="1" x14ac:dyDescent="0.2">
      <c r="B18" s="186"/>
      <c r="C18" s="186"/>
      <c r="D18" s="186"/>
      <c r="E18" s="186"/>
      <c r="F18" s="186"/>
      <c r="G18" s="186"/>
      <c r="H18" s="186"/>
      <c r="I18" s="186"/>
      <c r="J18" s="186"/>
      <c r="K18" s="186"/>
      <c r="L18" s="186"/>
      <c r="M18" s="186"/>
      <c r="N18" s="186"/>
      <c r="O18" s="186"/>
      <c r="P18" s="186"/>
      <c r="Q18" s="186"/>
      <c r="R18" s="186"/>
      <c r="S18" s="186"/>
      <c r="T18" s="186"/>
    </row>
    <row r="19" spans="2:20" x14ac:dyDescent="0.2">
      <c r="B19" s="193"/>
      <c r="C19" s="186"/>
      <c r="D19" s="186"/>
      <c r="E19" s="186"/>
      <c r="F19" s="186"/>
      <c r="G19" s="186"/>
      <c r="H19" s="186"/>
      <c r="I19" s="186"/>
      <c r="J19" s="186"/>
      <c r="K19" s="186"/>
      <c r="L19" s="186"/>
      <c r="M19" s="186"/>
      <c r="N19" s="186"/>
      <c r="O19" s="186"/>
      <c r="P19" s="186"/>
      <c r="Q19" s="186"/>
      <c r="R19" s="186"/>
      <c r="S19" s="186"/>
      <c r="T19" s="186"/>
    </row>
    <row r="20" spans="2:20" ht="6" customHeight="1" x14ac:dyDescent="0.2">
      <c r="B20" s="139"/>
      <c r="C20" s="139"/>
      <c r="D20" s="139"/>
      <c r="E20" s="139"/>
      <c r="F20" s="139"/>
      <c r="G20" s="139"/>
      <c r="H20" s="139"/>
      <c r="I20" s="139"/>
      <c r="J20" s="139"/>
      <c r="K20" s="139"/>
      <c r="L20" s="139"/>
      <c r="M20" s="139"/>
      <c r="N20" s="139"/>
      <c r="O20" s="139"/>
      <c r="P20" s="139"/>
      <c r="Q20" s="139"/>
      <c r="R20" s="139"/>
      <c r="S20" s="139"/>
      <c r="T20" s="139"/>
    </row>
    <row r="21" spans="2:20" ht="39" customHeight="1" x14ac:dyDescent="0.2"/>
  </sheetData>
  <mergeCells count="3">
    <mergeCell ref="D5:J5"/>
    <mergeCell ref="L5:R5"/>
    <mergeCell ref="B17:T17"/>
  </mergeCells>
  <pageMargins left="0.45" right="0.45" top="0.5" bottom="0.5" header="0.3" footer="0.3"/>
  <pageSetup fitToHeight="0"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76"/>
  <sheetViews>
    <sheetView zoomScale="125" zoomScaleNormal="125" workbookViewId="0">
      <selection activeCell="C10" sqref="C10"/>
    </sheetView>
  </sheetViews>
  <sheetFormatPr defaultColWidth="21.5" defaultRowHeight="11.25" x14ac:dyDescent="0.2"/>
  <cols>
    <col min="1" max="1" width="66.5" style="18" customWidth="1"/>
    <col min="2" max="2" width="0.6640625" style="18" customWidth="1"/>
    <col min="3" max="3" width="9.33203125" style="18" customWidth="1"/>
    <col min="4" max="4" width="0.6640625" style="18" customWidth="1"/>
    <col min="5" max="5" width="9.33203125" style="18" customWidth="1"/>
    <col min="6" max="6" width="0.6640625" style="18" customWidth="1"/>
    <col min="7" max="7" width="9.33203125" style="18" customWidth="1"/>
    <col min="8" max="8" width="0.6640625" style="18" customWidth="1"/>
    <col min="9" max="9" width="9.33203125" style="18" customWidth="1"/>
    <col min="10" max="10" width="0.6640625" style="18" customWidth="1"/>
    <col min="11" max="11" width="9.33203125" style="18" customWidth="1"/>
    <col min="12" max="12" width="0.6640625" style="18" customWidth="1"/>
    <col min="13" max="13" width="9.33203125" style="18" customWidth="1"/>
    <col min="14" max="14" width="0.6640625" style="18" customWidth="1"/>
    <col min="15" max="15" width="9.33203125" style="18" customWidth="1"/>
    <col min="16" max="16" width="0.6640625" style="18" customWidth="1"/>
    <col min="17" max="17" width="9.33203125" style="18" customWidth="1"/>
    <col min="18" max="18" width="0.6640625" style="18" customWidth="1"/>
    <col min="19" max="19" width="9.33203125" style="18" customWidth="1"/>
    <col min="20" max="28" width="8.6640625" style="18" customWidth="1"/>
    <col min="29" max="16384" width="21.5" style="18"/>
  </cols>
  <sheetData>
    <row r="1" spans="1:20" s="13" customFormat="1" x14ac:dyDescent="0.2">
      <c r="A1" s="13" t="s">
        <v>21</v>
      </c>
      <c r="B1" s="45"/>
      <c r="C1" s="45"/>
      <c r="D1" s="45"/>
      <c r="E1" s="45"/>
      <c r="F1" s="45"/>
      <c r="G1" s="45"/>
      <c r="H1" s="45"/>
      <c r="I1" s="45"/>
      <c r="J1" s="45"/>
      <c r="K1" s="45"/>
      <c r="L1" s="45"/>
      <c r="M1" s="45"/>
      <c r="N1" s="45"/>
      <c r="O1" s="45"/>
      <c r="P1" s="45"/>
      <c r="Q1" s="45"/>
      <c r="R1" s="45"/>
      <c r="S1" s="45"/>
      <c r="T1" s="45"/>
    </row>
    <row r="2" spans="1:20" s="13" customFormat="1" x14ac:dyDescent="0.2">
      <c r="A2" s="13" t="s">
        <v>370</v>
      </c>
      <c r="B2" s="45"/>
      <c r="C2" s="45"/>
      <c r="D2" s="45"/>
      <c r="E2" s="45"/>
      <c r="F2" s="45"/>
      <c r="G2" s="45"/>
      <c r="H2" s="45"/>
      <c r="I2" s="45"/>
      <c r="J2" s="45"/>
      <c r="K2" s="45"/>
      <c r="L2" s="45"/>
      <c r="M2" s="45"/>
      <c r="N2" s="45"/>
      <c r="O2" s="45"/>
      <c r="P2" s="45"/>
      <c r="Q2" s="45"/>
      <c r="R2" s="45"/>
      <c r="S2" s="45"/>
      <c r="T2" s="45"/>
    </row>
    <row r="3" spans="1:20" s="13" customFormat="1" x14ac:dyDescent="0.2">
      <c r="A3" s="45"/>
      <c r="B3" s="45"/>
      <c r="C3" s="259">
        <v>2015</v>
      </c>
      <c r="D3" s="260"/>
      <c r="E3" s="260"/>
      <c r="F3" s="260"/>
      <c r="G3" s="260"/>
      <c r="H3" s="260"/>
      <c r="I3" s="260"/>
      <c r="J3" s="45"/>
      <c r="K3" s="259">
        <v>2016</v>
      </c>
      <c r="L3" s="260"/>
      <c r="M3" s="260"/>
      <c r="N3" s="260"/>
      <c r="O3" s="260"/>
      <c r="P3" s="260"/>
      <c r="Q3" s="260"/>
      <c r="R3" s="108"/>
      <c r="S3" s="109">
        <v>2017</v>
      </c>
    </row>
    <row r="4" spans="1:20" s="13" customFormat="1" x14ac:dyDescent="0.2">
      <c r="A4" s="110" t="s">
        <v>22</v>
      </c>
      <c r="B4" s="45"/>
      <c r="C4" s="111" t="s">
        <v>23</v>
      </c>
      <c r="D4" s="109"/>
      <c r="E4" s="111" t="s">
        <v>24</v>
      </c>
      <c r="F4" s="109"/>
      <c r="G4" s="111" t="s">
        <v>25</v>
      </c>
      <c r="H4" s="109"/>
      <c r="I4" s="112" t="s">
        <v>26</v>
      </c>
      <c r="J4" s="109"/>
      <c r="K4" s="112" t="s">
        <v>23</v>
      </c>
      <c r="L4" s="109"/>
      <c r="M4" s="111" t="s">
        <v>24</v>
      </c>
      <c r="N4" s="113"/>
      <c r="O4" s="112" t="s">
        <v>25</v>
      </c>
      <c r="P4" s="113"/>
      <c r="Q4" s="112" t="s">
        <v>26</v>
      </c>
      <c r="R4" s="113"/>
      <c r="S4" s="112" t="s">
        <v>23</v>
      </c>
      <c r="T4" s="109"/>
    </row>
    <row r="5" spans="1:20" x14ac:dyDescent="0.2">
      <c r="A5" s="18" t="s">
        <v>27</v>
      </c>
      <c r="B5" s="14"/>
      <c r="C5" s="14"/>
      <c r="D5" s="14"/>
      <c r="E5" s="14"/>
      <c r="F5" s="14"/>
      <c r="G5" s="14"/>
      <c r="H5" s="14"/>
      <c r="I5" s="14"/>
      <c r="J5" s="14"/>
      <c r="K5" s="14"/>
      <c r="L5" s="14"/>
      <c r="M5" s="14"/>
      <c r="N5" s="14"/>
      <c r="O5" s="14"/>
      <c r="P5" s="14"/>
      <c r="Q5" s="14"/>
      <c r="R5" s="14"/>
      <c r="S5" s="14"/>
      <c r="T5" s="14"/>
    </row>
    <row r="6" spans="1:20" x14ac:dyDescent="0.2">
      <c r="A6" s="19" t="s">
        <v>28</v>
      </c>
      <c r="B6" s="14"/>
      <c r="C6" s="20"/>
      <c r="D6" s="20"/>
      <c r="E6" s="20"/>
      <c r="F6" s="20"/>
      <c r="G6" s="20"/>
      <c r="H6" s="20"/>
      <c r="I6" s="20"/>
      <c r="J6" s="14"/>
      <c r="K6" s="14"/>
      <c r="L6" s="14"/>
      <c r="M6" s="20"/>
      <c r="N6" s="20"/>
      <c r="O6" s="20"/>
      <c r="P6" s="20"/>
      <c r="Q6" s="20"/>
      <c r="R6" s="20"/>
      <c r="S6" s="20"/>
      <c r="T6" s="20"/>
    </row>
    <row r="7" spans="1:20" x14ac:dyDescent="0.2">
      <c r="A7" s="21" t="s">
        <v>29</v>
      </c>
      <c r="B7" s="14"/>
      <c r="C7" s="22">
        <v>1038000000</v>
      </c>
      <c r="D7" s="14"/>
      <c r="E7" s="22">
        <v>1060000000</v>
      </c>
      <c r="F7" s="14"/>
      <c r="G7" s="22">
        <v>1057000000</v>
      </c>
      <c r="I7" s="22">
        <v>1032000000</v>
      </c>
      <c r="J7" s="14"/>
      <c r="K7" s="22">
        <v>1040000000</v>
      </c>
      <c r="M7" s="22">
        <v>1069000000</v>
      </c>
      <c r="N7" s="23"/>
      <c r="O7" s="22">
        <v>1067000000</v>
      </c>
      <c r="P7" s="23"/>
      <c r="Q7" s="22">
        <v>1068000000</v>
      </c>
      <c r="R7" s="23"/>
      <c r="S7" s="22">
        <v>1063000000</v>
      </c>
      <c r="T7" s="23"/>
    </row>
    <row r="8" spans="1:20" x14ac:dyDescent="0.2">
      <c r="A8" s="21" t="s">
        <v>31</v>
      </c>
      <c r="B8" s="14" t="s">
        <v>332</v>
      </c>
      <c r="C8" s="24">
        <v>344000000</v>
      </c>
      <c r="D8" s="14"/>
      <c r="E8" s="24">
        <v>347000000</v>
      </c>
      <c r="F8" s="14"/>
      <c r="G8" s="24">
        <v>345000000</v>
      </c>
      <c r="I8" s="24">
        <v>339000000</v>
      </c>
      <c r="J8" s="14"/>
      <c r="K8" s="24">
        <v>350000000</v>
      </c>
      <c r="M8" s="24">
        <v>350000000</v>
      </c>
      <c r="N8" s="20"/>
      <c r="O8" s="24">
        <v>349000000</v>
      </c>
      <c r="P8" s="20"/>
      <c r="Q8" s="24">
        <v>355000000</v>
      </c>
      <c r="R8" s="20"/>
      <c r="S8" s="24">
        <v>376000000</v>
      </c>
      <c r="T8" s="20"/>
    </row>
    <row r="9" spans="1:20" x14ac:dyDescent="0.2">
      <c r="A9" s="21" t="s">
        <v>30</v>
      </c>
      <c r="B9" s="14"/>
      <c r="C9" s="24">
        <v>232000000</v>
      </c>
      <c r="D9" s="14"/>
      <c r="E9" s="24">
        <v>234000000</v>
      </c>
      <c r="F9" s="14"/>
      <c r="G9" s="24">
        <v>313000000</v>
      </c>
      <c r="I9" s="24">
        <v>199000000</v>
      </c>
      <c r="J9" s="14"/>
      <c r="K9" s="24">
        <v>244000000</v>
      </c>
      <c r="M9" s="24">
        <v>234000000</v>
      </c>
      <c r="N9" s="20"/>
      <c r="O9" s="24">
        <v>337000000</v>
      </c>
      <c r="P9" s="20"/>
      <c r="Q9" s="24">
        <v>211000000</v>
      </c>
      <c r="R9" s="20"/>
      <c r="S9" s="24">
        <v>251000000</v>
      </c>
      <c r="T9" s="20"/>
    </row>
    <row r="10" spans="1:20" x14ac:dyDescent="0.2">
      <c r="A10" s="21" t="s">
        <v>32</v>
      </c>
      <c r="B10" s="14"/>
      <c r="C10" s="26">
        <v>137000000</v>
      </c>
      <c r="D10" s="14"/>
      <c r="E10" s="26">
        <v>144000000</v>
      </c>
      <c r="F10" s="14"/>
      <c r="G10" s="26">
        <v>137000000</v>
      </c>
      <c r="I10" s="26">
        <v>137000000</v>
      </c>
      <c r="J10" s="14"/>
      <c r="K10" s="26">
        <v>131000000</v>
      </c>
      <c r="M10" s="26">
        <v>139000000</v>
      </c>
      <c r="N10" s="28"/>
      <c r="O10" s="26">
        <v>137000000</v>
      </c>
      <c r="P10" s="28"/>
      <c r="Q10" s="26">
        <v>140000000</v>
      </c>
      <c r="R10" s="28"/>
      <c r="S10" s="26">
        <v>139000000</v>
      </c>
      <c r="T10" s="20"/>
    </row>
    <row r="11" spans="1:20" x14ac:dyDescent="0.2">
      <c r="A11" s="29" t="s">
        <v>33</v>
      </c>
      <c r="B11" s="14"/>
      <c r="C11" s="24">
        <v>1751000000</v>
      </c>
      <c r="D11" s="14"/>
      <c r="E11" s="24">
        <v>1785000000</v>
      </c>
      <c r="F11" s="14"/>
      <c r="G11" s="24">
        <v>1852000000</v>
      </c>
      <c r="I11" s="24">
        <v>1707000000</v>
      </c>
      <c r="J11" s="14"/>
      <c r="K11" s="24">
        <v>1765000000</v>
      </c>
      <c r="M11" s="24">
        <v>1792000000</v>
      </c>
      <c r="N11" s="20"/>
      <c r="O11" s="24">
        <v>1890000000</v>
      </c>
      <c r="P11" s="20"/>
      <c r="Q11" s="24">
        <f>SUM(Q7:Q10)</f>
        <v>1774000000</v>
      </c>
      <c r="R11" s="20"/>
      <c r="S11" s="24">
        <v>1829000000</v>
      </c>
      <c r="T11" s="20"/>
    </row>
    <row r="12" spans="1:20" x14ac:dyDescent="0.2">
      <c r="A12" s="19" t="s">
        <v>256</v>
      </c>
      <c r="B12" s="14"/>
      <c r="C12" s="24">
        <v>867000000</v>
      </c>
      <c r="D12" s="14"/>
      <c r="E12" s="24">
        <v>878000000</v>
      </c>
      <c r="F12" s="14"/>
      <c r="G12" s="24">
        <v>829000000</v>
      </c>
      <c r="I12" s="24">
        <v>864000000</v>
      </c>
      <c r="J12" s="14"/>
      <c r="K12" s="24">
        <v>812000000</v>
      </c>
      <c r="M12" s="24">
        <v>830000000</v>
      </c>
      <c r="N12" s="20"/>
      <c r="O12" s="24">
        <v>860000000</v>
      </c>
      <c r="P12" s="20"/>
      <c r="Q12" s="24">
        <v>848000000</v>
      </c>
      <c r="R12" s="20"/>
      <c r="S12" s="24">
        <v>842000000</v>
      </c>
      <c r="T12" s="20"/>
    </row>
    <row r="13" spans="1:20" x14ac:dyDescent="0.2">
      <c r="A13" s="19" t="s">
        <v>34</v>
      </c>
      <c r="B13" s="14"/>
      <c r="C13" s="24">
        <v>229000000</v>
      </c>
      <c r="D13" s="14"/>
      <c r="E13" s="24">
        <v>187000000</v>
      </c>
      <c r="F13" s="14"/>
      <c r="G13" s="24">
        <v>179000000</v>
      </c>
      <c r="I13" s="24">
        <v>173000000</v>
      </c>
      <c r="J13" s="14"/>
      <c r="K13" s="24">
        <v>175000000</v>
      </c>
      <c r="M13" s="24">
        <v>182000000</v>
      </c>
      <c r="N13" s="20"/>
      <c r="O13" s="24">
        <v>183000000</v>
      </c>
      <c r="P13" s="20"/>
      <c r="Q13" s="24">
        <v>161000000</v>
      </c>
      <c r="R13" s="20"/>
      <c r="S13" s="24">
        <v>164000000</v>
      </c>
      <c r="T13" s="20"/>
    </row>
    <row r="14" spans="1:20" x14ac:dyDescent="0.2">
      <c r="A14" s="19" t="s">
        <v>35</v>
      </c>
      <c r="B14" s="14"/>
      <c r="C14" s="24">
        <v>41000000</v>
      </c>
      <c r="D14" s="14"/>
      <c r="E14" s="24">
        <v>39000000</v>
      </c>
      <c r="F14" s="14"/>
      <c r="G14" s="24">
        <v>41000000</v>
      </c>
      <c r="I14" s="24">
        <v>41000000</v>
      </c>
      <c r="J14" s="14"/>
      <c r="K14" s="24">
        <v>39000000</v>
      </c>
      <c r="M14" s="24">
        <v>43000000</v>
      </c>
      <c r="N14" s="20"/>
      <c r="O14" s="24">
        <v>43000000</v>
      </c>
      <c r="P14" s="20"/>
      <c r="Q14" s="24">
        <v>41000000</v>
      </c>
      <c r="R14" s="20"/>
      <c r="S14" s="24">
        <v>41000000</v>
      </c>
      <c r="T14" s="20"/>
    </row>
    <row r="15" spans="1:20" x14ac:dyDescent="0.2">
      <c r="A15" s="19" t="s">
        <v>36</v>
      </c>
      <c r="B15" s="14"/>
      <c r="C15" s="24">
        <v>40000000</v>
      </c>
      <c r="D15" s="14"/>
      <c r="E15" s="24">
        <v>58000000</v>
      </c>
      <c r="F15" s="14"/>
      <c r="G15" s="24">
        <v>71000000</v>
      </c>
      <c r="I15" s="24">
        <v>51000000</v>
      </c>
      <c r="J15" s="14"/>
      <c r="K15" s="24">
        <v>54000000</v>
      </c>
      <c r="M15" s="24">
        <v>57000000</v>
      </c>
      <c r="N15" s="20"/>
      <c r="O15" s="24">
        <v>58000000</v>
      </c>
      <c r="P15" s="20"/>
      <c r="Q15" s="24">
        <v>50000000</v>
      </c>
      <c r="R15" s="20"/>
      <c r="S15" s="24">
        <v>55000000</v>
      </c>
      <c r="T15" s="20"/>
    </row>
    <row r="16" spans="1:20" x14ac:dyDescent="0.2">
      <c r="A16" s="19" t="s">
        <v>261</v>
      </c>
      <c r="B16" s="14"/>
      <c r="C16" s="26">
        <v>60000000</v>
      </c>
      <c r="D16" s="14"/>
      <c r="E16" s="26">
        <v>104000000</v>
      </c>
      <c r="F16" s="14"/>
      <c r="G16" s="26">
        <v>59000000</v>
      </c>
      <c r="I16" s="26">
        <v>93000000</v>
      </c>
      <c r="J16" s="14"/>
      <c r="K16" s="26">
        <v>105000000</v>
      </c>
      <c r="M16" s="26">
        <v>74000000</v>
      </c>
      <c r="N16" s="28"/>
      <c r="O16" s="26">
        <v>92000000</v>
      </c>
      <c r="P16" s="28"/>
      <c r="Q16" s="26">
        <v>70000000</v>
      </c>
      <c r="R16" s="28"/>
      <c r="S16" s="26">
        <v>77000000</v>
      </c>
      <c r="T16" s="20"/>
    </row>
    <row r="17" spans="1:20" x14ac:dyDescent="0.2">
      <c r="A17" s="21" t="s">
        <v>295</v>
      </c>
      <c r="B17" s="14"/>
      <c r="C17" s="24">
        <v>2988000000</v>
      </c>
      <c r="D17" s="14"/>
      <c r="E17" s="24">
        <v>3051000000</v>
      </c>
      <c r="F17" s="14"/>
      <c r="G17" s="24">
        <v>3031000000</v>
      </c>
      <c r="I17" s="24">
        <v>2929000000</v>
      </c>
      <c r="J17" s="14"/>
      <c r="K17" s="24">
        <v>2950000000</v>
      </c>
      <c r="M17" s="24">
        <v>2978000000</v>
      </c>
      <c r="N17" s="20"/>
      <c r="O17" s="24">
        <v>3126000000</v>
      </c>
      <c r="P17" s="20"/>
      <c r="Q17" s="24">
        <f>SUM(Q11:Q16)</f>
        <v>2944000000</v>
      </c>
      <c r="R17" s="20"/>
      <c r="S17" s="24">
        <v>3008000000</v>
      </c>
      <c r="T17" s="20"/>
    </row>
    <row r="18" spans="1:20" x14ac:dyDescent="0.2">
      <c r="A18" s="19" t="s">
        <v>37</v>
      </c>
      <c r="B18" s="14"/>
      <c r="C18" s="26">
        <v>24000000</v>
      </c>
      <c r="D18" s="14"/>
      <c r="E18" s="26">
        <v>16000000</v>
      </c>
      <c r="F18" s="14"/>
      <c r="G18" s="26">
        <v>22000000</v>
      </c>
      <c r="I18" s="26">
        <v>21000000</v>
      </c>
      <c r="J18" s="14"/>
      <c r="K18" s="26">
        <v>20000000</v>
      </c>
      <c r="M18" s="26">
        <v>21000000</v>
      </c>
      <c r="N18" s="28"/>
      <c r="O18" s="26">
        <v>24000000</v>
      </c>
      <c r="P18" s="28"/>
      <c r="Q18" s="26">
        <v>10000000</v>
      </c>
      <c r="R18" s="28"/>
      <c r="S18" s="26">
        <v>10000000</v>
      </c>
      <c r="T18" s="20"/>
    </row>
    <row r="19" spans="1:20" x14ac:dyDescent="0.2">
      <c r="A19" s="21" t="s">
        <v>263</v>
      </c>
      <c r="B19" s="14"/>
      <c r="C19" s="24">
        <v>3012000000</v>
      </c>
      <c r="D19" s="14"/>
      <c r="E19" s="24">
        <v>3067000000</v>
      </c>
      <c r="F19" s="14"/>
      <c r="G19" s="24">
        <v>3053000000</v>
      </c>
      <c r="I19" s="24">
        <v>2950000000</v>
      </c>
      <c r="J19" s="14"/>
      <c r="K19" s="24">
        <v>2970000000</v>
      </c>
      <c r="M19" s="24">
        <v>2999000000</v>
      </c>
      <c r="N19" s="20"/>
      <c r="O19" s="24">
        <v>3150000000</v>
      </c>
      <c r="P19" s="20"/>
      <c r="Q19" s="24">
        <f>Q17+Q18</f>
        <v>2954000000</v>
      </c>
      <c r="R19" s="20"/>
      <c r="S19" s="24">
        <v>3018000000</v>
      </c>
      <c r="T19" s="20"/>
    </row>
    <row r="20" spans="1:20" x14ac:dyDescent="0.2">
      <c r="A20" s="19" t="s">
        <v>257</v>
      </c>
      <c r="B20" s="14"/>
      <c r="C20" s="24">
        <v>52000000</v>
      </c>
      <c r="D20" s="14"/>
      <c r="E20" s="24">
        <v>40000000</v>
      </c>
      <c r="F20" s="14"/>
      <c r="G20" s="24">
        <v>-22000000</v>
      </c>
      <c r="I20" s="24">
        <v>16000000</v>
      </c>
      <c r="J20" s="14"/>
      <c r="K20" s="24">
        <v>-6000000</v>
      </c>
      <c r="M20" s="24">
        <v>10000000</v>
      </c>
      <c r="N20" s="20"/>
      <c r="O20" s="24">
        <v>17000000</v>
      </c>
      <c r="P20" s="20"/>
      <c r="Q20" s="24">
        <v>5000000</v>
      </c>
      <c r="R20" s="20"/>
      <c r="S20" s="24">
        <v>33000000</v>
      </c>
      <c r="T20" s="20"/>
    </row>
    <row r="21" spans="1:20" x14ac:dyDescent="0.2">
      <c r="A21" s="19" t="s">
        <v>38</v>
      </c>
      <c r="B21" s="14"/>
      <c r="C21" s="26">
        <v>728000000</v>
      </c>
      <c r="D21" s="14"/>
      <c r="E21" s="26">
        <v>779000000</v>
      </c>
      <c r="F21" s="14"/>
      <c r="G21" s="26">
        <v>759000000</v>
      </c>
      <c r="I21" s="26">
        <v>760000000</v>
      </c>
      <c r="J21" s="14"/>
      <c r="K21" s="26">
        <v>766000000</v>
      </c>
      <c r="M21" s="26">
        <v>767000000</v>
      </c>
      <c r="N21" s="28"/>
      <c r="O21" s="26">
        <v>774000000</v>
      </c>
      <c r="P21" s="28"/>
      <c r="Q21" s="26">
        <v>831000000</v>
      </c>
      <c r="R21" s="28"/>
      <c r="S21" s="26">
        <v>792000000</v>
      </c>
      <c r="T21" s="20"/>
    </row>
    <row r="22" spans="1:20" x14ac:dyDescent="0.2">
      <c r="A22" s="21" t="s">
        <v>296</v>
      </c>
      <c r="B22" s="14"/>
      <c r="C22" s="24">
        <v>3792000000</v>
      </c>
      <c r="D22" s="14"/>
      <c r="E22" s="24">
        <v>3886000000</v>
      </c>
      <c r="F22" s="14"/>
      <c r="G22" s="24">
        <v>3790000000</v>
      </c>
      <c r="I22" s="24">
        <v>3726000000</v>
      </c>
      <c r="J22" s="14"/>
      <c r="K22" s="24">
        <v>3730000000</v>
      </c>
      <c r="M22" s="24">
        <v>3776000000</v>
      </c>
      <c r="N22" s="20"/>
      <c r="O22" s="24">
        <v>3941000000</v>
      </c>
      <c r="P22" s="20"/>
      <c r="Q22" s="24">
        <f>SUM(Q19:Q21)</f>
        <v>3790000000</v>
      </c>
      <c r="R22" s="20"/>
      <c r="S22" s="24">
        <v>3843000000</v>
      </c>
      <c r="T22" s="20"/>
    </row>
    <row r="23" spans="1:20" x14ac:dyDescent="0.2">
      <c r="A23" s="18" t="s">
        <v>39</v>
      </c>
      <c r="B23" s="14"/>
      <c r="C23" s="24">
        <v>2000000</v>
      </c>
      <c r="D23" s="14"/>
      <c r="E23" s="24">
        <v>-6000000</v>
      </c>
      <c r="F23" s="14"/>
      <c r="G23" s="24">
        <v>1000000</v>
      </c>
      <c r="I23" s="24">
        <v>163000000</v>
      </c>
      <c r="J23" s="14"/>
      <c r="K23" s="24">
        <v>10000000</v>
      </c>
      <c r="M23" s="24">
        <v>-9000000</v>
      </c>
      <c r="N23" s="20"/>
      <c r="O23" s="24">
        <v>-19000000</v>
      </c>
      <c r="P23" s="20"/>
      <c r="Q23" s="24">
        <v>7000000</v>
      </c>
      <c r="R23" s="20"/>
      <c r="S23" s="24">
        <v>-5000000</v>
      </c>
      <c r="T23" s="20"/>
    </row>
    <row r="24" spans="1:20" x14ac:dyDescent="0.2">
      <c r="A24" s="18" t="s">
        <v>40</v>
      </c>
      <c r="B24" s="14"/>
      <c r="C24" s="24">
        <v>2637000000</v>
      </c>
      <c r="D24" s="14"/>
      <c r="E24" s="24">
        <v>2603000000</v>
      </c>
      <c r="F24" s="14"/>
      <c r="G24" s="24">
        <v>2603000000</v>
      </c>
      <c r="I24" s="24">
        <v>2610000000</v>
      </c>
      <c r="J24" s="14"/>
      <c r="K24" s="24">
        <v>2555000000</v>
      </c>
      <c r="M24" s="24">
        <v>2554000000</v>
      </c>
      <c r="N24" s="20"/>
      <c r="O24" s="24">
        <v>2564000000</v>
      </c>
      <c r="P24" s="20"/>
      <c r="Q24" s="24">
        <v>2564000000</v>
      </c>
      <c r="R24" s="20"/>
      <c r="S24" s="24">
        <v>2582000000</v>
      </c>
      <c r="T24" s="20"/>
    </row>
    <row r="25" spans="1:20" x14ac:dyDescent="0.2">
      <c r="A25" s="19" t="s">
        <v>41</v>
      </c>
      <c r="B25" s="14"/>
      <c r="C25" s="24">
        <v>66000000</v>
      </c>
      <c r="D25" s="14"/>
      <c r="E25" s="24">
        <v>65000000</v>
      </c>
      <c r="F25" s="14"/>
      <c r="G25" s="24">
        <v>66000000</v>
      </c>
      <c r="I25" s="24">
        <v>64000000</v>
      </c>
      <c r="J25" s="14"/>
      <c r="K25" s="24">
        <v>57000000</v>
      </c>
      <c r="M25" s="24">
        <v>59000000</v>
      </c>
      <c r="N25" s="20"/>
      <c r="O25" s="24">
        <v>61000000</v>
      </c>
      <c r="P25" s="20"/>
      <c r="Q25" s="24">
        <v>60000000</v>
      </c>
      <c r="R25" s="20"/>
      <c r="S25" s="24">
        <v>52000000</v>
      </c>
      <c r="T25" s="20"/>
    </row>
    <row r="26" spans="1:20" x14ac:dyDescent="0.2">
      <c r="A26" s="19" t="s">
        <v>42</v>
      </c>
      <c r="B26" s="14"/>
      <c r="C26" s="26">
        <v>-3000000</v>
      </c>
      <c r="D26" s="14"/>
      <c r="E26" s="26">
        <v>59000000</v>
      </c>
      <c r="F26" s="14"/>
      <c r="G26" s="26">
        <v>11000000</v>
      </c>
      <c r="I26" s="26">
        <v>18000000</v>
      </c>
      <c r="J26" s="14"/>
      <c r="K26" s="26">
        <v>17000000</v>
      </c>
      <c r="M26" s="26">
        <v>7000000</v>
      </c>
      <c r="N26" s="28"/>
      <c r="O26" s="26">
        <v>18000000</v>
      </c>
      <c r="P26" s="28"/>
      <c r="Q26" s="26">
        <v>7000000</v>
      </c>
      <c r="R26" s="28"/>
      <c r="S26" s="26">
        <v>8000000</v>
      </c>
      <c r="T26" s="20"/>
    </row>
    <row r="27" spans="1:20" x14ac:dyDescent="0.2">
      <c r="A27" s="21" t="s">
        <v>43</v>
      </c>
      <c r="B27" s="14"/>
      <c r="C27" s="26">
        <v>2700000000</v>
      </c>
      <c r="D27" s="30"/>
      <c r="E27" s="26">
        <v>2727000000</v>
      </c>
      <c r="F27" s="30"/>
      <c r="G27" s="26">
        <v>2680000000</v>
      </c>
      <c r="H27" s="28"/>
      <c r="I27" s="26">
        <v>2692000000</v>
      </c>
      <c r="J27" s="30"/>
      <c r="K27" s="26">
        <v>2629000000</v>
      </c>
      <c r="L27" s="30"/>
      <c r="M27" s="26">
        <v>2620000000</v>
      </c>
      <c r="N27" s="28"/>
      <c r="O27" s="26">
        <v>2643000000</v>
      </c>
      <c r="P27" s="28"/>
      <c r="Q27" s="26">
        <f>SUM(Q24:Q26)</f>
        <v>2631000000</v>
      </c>
      <c r="R27" s="28"/>
      <c r="S27" s="26">
        <v>2642000000</v>
      </c>
      <c r="T27" s="20"/>
    </row>
    <row r="28" spans="1:20" x14ac:dyDescent="0.2">
      <c r="A28" s="18" t="s">
        <v>297</v>
      </c>
      <c r="B28" s="14"/>
      <c r="C28" s="24">
        <v>1090000000</v>
      </c>
      <c r="D28" s="14"/>
      <c r="E28" s="24">
        <v>1165000000</v>
      </c>
      <c r="F28" s="14"/>
      <c r="G28" s="24">
        <v>1109000000</v>
      </c>
      <c r="I28" s="24">
        <v>871000000</v>
      </c>
      <c r="J28" s="14"/>
      <c r="K28" s="24">
        <v>1091000000</v>
      </c>
      <c r="M28" s="24">
        <v>1165000000</v>
      </c>
      <c r="N28" s="20"/>
      <c r="O28" s="24">
        <v>1317000000</v>
      </c>
      <c r="P28" s="20"/>
      <c r="Q28" s="24">
        <f>Q22-Q23-Q27</f>
        <v>1152000000</v>
      </c>
      <c r="R28" s="20"/>
      <c r="S28" s="24">
        <v>1206000000</v>
      </c>
      <c r="T28" s="20"/>
    </row>
    <row r="29" spans="1:20" x14ac:dyDescent="0.2">
      <c r="A29" s="18" t="s">
        <v>298</v>
      </c>
      <c r="B29" s="14"/>
      <c r="C29" s="26">
        <v>280000000</v>
      </c>
      <c r="D29" s="14"/>
      <c r="E29" s="26">
        <v>276000000</v>
      </c>
      <c r="F29" s="14"/>
      <c r="G29" s="26">
        <v>282000000</v>
      </c>
      <c r="I29" s="26">
        <v>175000000</v>
      </c>
      <c r="J29" s="14"/>
      <c r="K29" s="26">
        <v>283000000</v>
      </c>
      <c r="M29" s="26">
        <v>290000000</v>
      </c>
      <c r="N29" s="28"/>
      <c r="O29" s="26">
        <v>324000000</v>
      </c>
      <c r="P29" s="28"/>
      <c r="Q29" s="26">
        <v>280000000</v>
      </c>
      <c r="R29" s="28"/>
      <c r="S29" s="26">
        <v>269000000</v>
      </c>
      <c r="T29" s="20"/>
    </row>
    <row r="30" spans="1:20" x14ac:dyDescent="0.2">
      <c r="A30" s="19" t="s">
        <v>299</v>
      </c>
      <c r="B30" s="14"/>
      <c r="C30" s="24">
        <v>810000000</v>
      </c>
      <c r="D30" s="14"/>
      <c r="E30" s="24">
        <v>889000000</v>
      </c>
      <c r="F30" s="14"/>
      <c r="G30" s="24">
        <v>827000000</v>
      </c>
      <c r="I30" s="24">
        <v>696000000</v>
      </c>
      <c r="J30" s="14"/>
      <c r="K30" s="24">
        <v>808000000</v>
      </c>
      <c r="M30" s="24">
        <v>875000000</v>
      </c>
      <c r="N30" s="20"/>
      <c r="O30" s="24">
        <v>993000000</v>
      </c>
      <c r="P30" s="20"/>
      <c r="Q30" s="24">
        <f>Q28-Q29</f>
        <v>872000000</v>
      </c>
      <c r="R30" s="20"/>
      <c r="S30" s="24">
        <v>937000000</v>
      </c>
      <c r="T30" s="20"/>
    </row>
    <row r="31" spans="1:20" x14ac:dyDescent="0.2">
      <c r="A31" s="18" t="s">
        <v>382</v>
      </c>
      <c r="B31" s="14"/>
      <c r="C31" s="24">
        <v>-31000000</v>
      </c>
      <c r="D31" s="14"/>
      <c r="E31" s="24">
        <v>-36000000</v>
      </c>
      <c r="F31" s="14"/>
      <c r="G31" s="24">
        <v>6000000</v>
      </c>
      <c r="I31" s="24">
        <v>-3000000</v>
      </c>
      <c r="J31" s="14"/>
      <c r="K31" s="24">
        <v>9000000</v>
      </c>
      <c r="M31" s="24">
        <v>-2000000</v>
      </c>
      <c r="N31" s="20"/>
      <c r="O31" s="24">
        <v>-6000000</v>
      </c>
      <c r="P31" s="20"/>
      <c r="Q31" s="24">
        <v>-2000000</v>
      </c>
      <c r="R31" s="20"/>
      <c r="S31" s="24">
        <v>-15000000</v>
      </c>
      <c r="T31" s="20"/>
    </row>
    <row r="32" spans="1:20" x14ac:dyDescent="0.2">
      <c r="A32" s="18" t="s">
        <v>44</v>
      </c>
      <c r="B32" s="14"/>
      <c r="C32" s="26">
        <v>-13000000</v>
      </c>
      <c r="D32" s="14"/>
      <c r="E32" s="26">
        <v>-23000000</v>
      </c>
      <c r="F32" s="14"/>
      <c r="G32" s="26">
        <v>-13000000</v>
      </c>
      <c r="I32" s="26">
        <v>-56000000</v>
      </c>
      <c r="J32" s="14"/>
      <c r="K32" s="26">
        <v>-13000000</v>
      </c>
      <c r="M32" s="26">
        <v>-48000000</v>
      </c>
      <c r="N32" s="28"/>
      <c r="O32" s="26">
        <v>-13000000</v>
      </c>
      <c r="P32" s="28"/>
      <c r="Q32" s="26">
        <v>-48000000</v>
      </c>
      <c r="R32" s="28"/>
      <c r="S32" s="26">
        <v>-42000000</v>
      </c>
      <c r="T32" s="20"/>
    </row>
    <row r="33" spans="1:20" ht="22.5" customHeight="1" x14ac:dyDescent="0.2">
      <c r="A33" s="19" t="s">
        <v>300</v>
      </c>
      <c r="B33" s="14"/>
      <c r="C33" s="31">
        <v>766000000</v>
      </c>
      <c r="D33" s="14"/>
      <c r="E33" s="31">
        <v>830000000</v>
      </c>
      <c r="F33" s="14"/>
      <c r="G33" s="31">
        <v>820000000</v>
      </c>
      <c r="I33" s="31">
        <v>637000000</v>
      </c>
      <c r="J33" s="14"/>
      <c r="K33" s="31">
        <v>804000000</v>
      </c>
      <c r="M33" s="31">
        <v>825000000</v>
      </c>
      <c r="N33" s="33"/>
      <c r="O33" s="31">
        <v>974000000</v>
      </c>
      <c r="P33" s="33"/>
      <c r="Q33" s="31">
        <f>Q30+Q31+Q32</f>
        <v>822000000</v>
      </c>
      <c r="R33" s="33"/>
      <c r="S33" s="31">
        <v>880000000</v>
      </c>
      <c r="T33" s="23"/>
    </row>
    <row r="34" spans="1:20" x14ac:dyDescent="0.2">
      <c r="A34" s="18" t="s">
        <v>301</v>
      </c>
      <c r="B34" s="14"/>
      <c r="C34" s="34">
        <v>670000</v>
      </c>
      <c r="D34" s="14"/>
      <c r="E34" s="34">
        <v>730000</v>
      </c>
      <c r="F34" s="14"/>
      <c r="G34" s="34">
        <v>740000</v>
      </c>
      <c r="I34" s="34">
        <v>570000</v>
      </c>
      <c r="J34" s="14"/>
      <c r="K34" s="34">
        <v>730000</v>
      </c>
      <c r="M34" s="34">
        <v>750000</v>
      </c>
      <c r="N34" s="35"/>
      <c r="O34" s="34">
        <v>900000</v>
      </c>
      <c r="P34" s="35"/>
      <c r="Q34" s="34">
        <v>770000</v>
      </c>
      <c r="R34" s="35"/>
      <c r="S34" s="36">
        <v>0.83</v>
      </c>
      <c r="T34" s="35"/>
    </row>
    <row r="35" spans="1:20" ht="2.25" customHeight="1" x14ac:dyDescent="0.2">
      <c r="A35" s="14"/>
      <c r="B35" s="14"/>
      <c r="C35" s="14"/>
      <c r="D35" s="14"/>
      <c r="E35" s="14"/>
      <c r="F35" s="14"/>
      <c r="G35" s="14"/>
      <c r="I35" s="14"/>
      <c r="J35" s="14"/>
      <c r="K35" s="14"/>
      <c r="M35" s="14"/>
      <c r="N35" s="14"/>
      <c r="O35" s="14"/>
      <c r="P35" s="14"/>
      <c r="Q35" s="14"/>
      <c r="R35" s="14"/>
      <c r="S35" s="14"/>
      <c r="T35" s="14"/>
    </row>
    <row r="36" spans="1:20" x14ac:dyDescent="0.2">
      <c r="A36" s="18" t="s">
        <v>302</v>
      </c>
      <c r="B36" s="14"/>
      <c r="C36" s="37">
        <v>0.28999999999999998</v>
      </c>
      <c r="D36" s="14"/>
      <c r="E36" s="37">
        <v>0.2997941328</v>
      </c>
      <c r="F36" s="14"/>
      <c r="G36" s="37">
        <v>0.29261213720000001</v>
      </c>
      <c r="I36" s="37">
        <v>0.23</v>
      </c>
      <c r="J36" s="14"/>
      <c r="K36" s="37">
        <v>0.29249329759999998</v>
      </c>
      <c r="M36" s="37">
        <v>0.30852754240000002</v>
      </c>
      <c r="N36" s="38"/>
      <c r="O36" s="37">
        <v>0.33417914230000001</v>
      </c>
      <c r="P36" s="38"/>
      <c r="Q36" s="37">
        <v>0.3</v>
      </c>
      <c r="R36" s="38"/>
      <c r="S36" s="37">
        <v>0.31381733020000002</v>
      </c>
      <c r="T36" s="38"/>
    </row>
    <row r="37" spans="1:20" x14ac:dyDescent="0.2">
      <c r="A37" s="18" t="s">
        <v>305</v>
      </c>
      <c r="B37" s="14"/>
      <c r="C37" s="37">
        <v>0.29832491360000002</v>
      </c>
      <c r="D37" s="14"/>
      <c r="E37" s="37">
        <v>0.32527929329999999</v>
      </c>
      <c r="F37" s="14"/>
      <c r="G37" s="37">
        <v>0.31383399210000001</v>
      </c>
      <c r="I37" s="37">
        <v>0.3</v>
      </c>
      <c r="J37" s="14"/>
      <c r="K37" s="37">
        <v>0.31362055119999999</v>
      </c>
      <c r="M37" s="37">
        <v>0.32529162249999999</v>
      </c>
      <c r="N37" s="38"/>
      <c r="O37" s="37">
        <v>0.34944048830000002</v>
      </c>
      <c r="P37" s="38"/>
      <c r="Q37" s="37">
        <v>0.32</v>
      </c>
      <c r="R37" s="38"/>
      <c r="S37" s="37">
        <v>0.3262745098</v>
      </c>
      <c r="T37" s="38"/>
    </row>
    <row r="38" spans="1:20" x14ac:dyDescent="0.2">
      <c r="A38" s="18" t="s">
        <v>258</v>
      </c>
      <c r="B38" s="14"/>
      <c r="C38" s="39">
        <v>8.7999999999999995E-2</v>
      </c>
      <c r="D38" s="14"/>
      <c r="E38" s="39">
        <v>9.4E-2</v>
      </c>
      <c r="F38" s="14"/>
      <c r="G38" s="39">
        <v>9.0999999999999998E-2</v>
      </c>
      <c r="I38" s="39">
        <v>7.0999999999999994E-2</v>
      </c>
      <c r="J38" s="14"/>
      <c r="K38" s="39">
        <v>9.1700000000000004E-2</v>
      </c>
      <c r="M38" s="39">
        <v>9.2999999999999999E-2</v>
      </c>
      <c r="N38" s="40"/>
      <c r="O38" s="39">
        <v>0.1084</v>
      </c>
      <c r="P38" s="40"/>
      <c r="Q38" s="39">
        <v>9.2999999999999999E-2</v>
      </c>
      <c r="R38" s="40"/>
      <c r="S38" s="39">
        <v>0.10199999999999999</v>
      </c>
      <c r="T38" s="40"/>
    </row>
    <row r="39" spans="1:20" x14ac:dyDescent="0.2">
      <c r="A39" s="18" t="s">
        <v>303</v>
      </c>
      <c r="B39" s="14"/>
      <c r="C39" s="39">
        <v>0.20300000000000001</v>
      </c>
      <c r="D39" s="14"/>
      <c r="E39" s="39">
        <v>0.21526500000000001</v>
      </c>
      <c r="F39" s="14"/>
      <c r="G39" s="39">
        <v>0.20843</v>
      </c>
      <c r="I39" s="39">
        <v>0.16200000000000001</v>
      </c>
      <c r="J39" s="14"/>
      <c r="K39" s="39">
        <v>0.20580000000000001</v>
      </c>
      <c r="M39" s="39">
        <v>0.20419999999999999</v>
      </c>
      <c r="N39" s="40"/>
      <c r="O39" s="39">
        <v>0.23499999999999999</v>
      </c>
      <c r="P39" s="40"/>
      <c r="Q39" s="39">
        <v>0.20399999999999999</v>
      </c>
      <c r="R39" s="40"/>
      <c r="S39" s="39">
        <v>0.222</v>
      </c>
      <c r="T39" s="40"/>
    </row>
    <row r="40" spans="1:20" x14ac:dyDescent="0.2">
      <c r="A40" s="18" t="s">
        <v>45</v>
      </c>
      <c r="B40" s="14"/>
      <c r="C40" s="37">
        <v>0.36</v>
      </c>
      <c r="D40" s="14"/>
      <c r="E40" s="37">
        <v>0.36</v>
      </c>
      <c r="F40" s="14"/>
      <c r="G40" s="37">
        <v>0.37</v>
      </c>
      <c r="I40" s="37">
        <v>0.34</v>
      </c>
      <c r="J40" s="14"/>
      <c r="K40" s="37">
        <v>0.33</v>
      </c>
      <c r="M40" s="37">
        <v>0.34</v>
      </c>
      <c r="N40" s="38"/>
      <c r="O40" s="37">
        <v>0.36</v>
      </c>
      <c r="P40" s="38"/>
      <c r="Q40" s="37">
        <v>0.34</v>
      </c>
      <c r="R40" s="38"/>
      <c r="S40" s="37">
        <v>0.34</v>
      </c>
      <c r="T40" s="38"/>
    </row>
    <row r="41" spans="1:20" ht="2.25" customHeight="1" x14ac:dyDescent="0.2">
      <c r="A41" s="41"/>
      <c r="B41" s="41"/>
      <c r="C41" s="41"/>
      <c r="D41" s="41"/>
      <c r="E41" s="41"/>
      <c r="F41" s="41"/>
      <c r="G41" s="41"/>
      <c r="H41" s="41"/>
      <c r="I41" s="41"/>
      <c r="J41" s="41"/>
      <c r="K41" s="41"/>
      <c r="L41" s="41"/>
      <c r="M41" s="41"/>
      <c r="N41" s="41"/>
      <c r="O41" s="41"/>
      <c r="P41" s="41"/>
      <c r="Q41" s="41"/>
      <c r="R41" s="41"/>
      <c r="S41" s="41"/>
    </row>
    <row r="42" spans="1:20" ht="11.25" customHeight="1" x14ac:dyDescent="0.2">
      <c r="A42" s="261" t="s">
        <v>259</v>
      </c>
      <c r="B42" s="262"/>
      <c r="C42" s="262"/>
      <c r="D42" s="262"/>
      <c r="E42" s="262"/>
      <c r="F42" s="262"/>
      <c r="G42" s="262"/>
      <c r="H42" s="262"/>
      <c r="I42" s="262"/>
      <c r="J42" s="263"/>
      <c r="K42" s="263"/>
      <c r="L42" s="263"/>
      <c r="M42" s="263"/>
      <c r="N42" s="263"/>
      <c r="O42" s="263"/>
      <c r="P42" s="263"/>
      <c r="Q42" s="263"/>
      <c r="R42" s="263"/>
      <c r="S42" s="263"/>
    </row>
    <row r="43" spans="1:20" ht="11.25" customHeight="1" x14ac:dyDescent="0.2">
      <c r="A43" s="262" t="s">
        <v>304</v>
      </c>
      <c r="B43" s="264"/>
      <c r="C43" s="264"/>
      <c r="D43" s="264"/>
      <c r="E43" s="264"/>
      <c r="F43" s="264"/>
      <c r="G43" s="264"/>
      <c r="H43" s="264"/>
      <c r="I43" s="264"/>
      <c r="J43" s="264"/>
      <c r="K43" s="264"/>
      <c r="L43" s="264"/>
      <c r="M43" s="264"/>
      <c r="N43" s="264"/>
      <c r="O43" s="264"/>
      <c r="P43" s="264"/>
      <c r="Q43" s="264"/>
      <c r="R43" s="264"/>
      <c r="S43" s="264"/>
    </row>
    <row r="44" spans="1:20" ht="33.75" customHeight="1" x14ac:dyDescent="0.2">
      <c r="A44" s="262" t="s">
        <v>306</v>
      </c>
      <c r="B44" s="262"/>
      <c r="C44" s="262"/>
      <c r="D44" s="262"/>
      <c r="E44" s="262"/>
      <c r="F44" s="262"/>
      <c r="G44" s="262"/>
      <c r="H44" s="262"/>
      <c r="I44" s="262"/>
      <c r="J44" s="264"/>
      <c r="K44" s="264"/>
      <c r="L44" s="264"/>
      <c r="M44" s="264"/>
      <c r="N44" s="264"/>
      <c r="O44" s="264"/>
      <c r="P44" s="264"/>
      <c r="Q44" s="264"/>
      <c r="R44" s="264"/>
      <c r="S44" s="264"/>
    </row>
    <row r="45" spans="1:20" s="196" customFormat="1" ht="54.75" customHeight="1" x14ac:dyDescent="0.2">
      <c r="A45" s="265" t="s">
        <v>389</v>
      </c>
      <c r="B45" s="265"/>
      <c r="C45" s="265"/>
      <c r="D45" s="265"/>
      <c r="E45" s="265"/>
      <c r="F45" s="265"/>
      <c r="G45" s="265"/>
      <c r="H45" s="265"/>
      <c r="I45" s="265"/>
      <c r="J45" s="266"/>
      <c r="K45" s="266"/>
      <c r="L45" s="266"/>
      <c r="M45" s="266"/>
      <c r="N45" s="266"/>
      <c r="O45" s="266"/>
      <c r="P45" s="266"/>
      <c r="Q45" s="266"/>
      <c r="R45" s="266"/>
      <c r="S45" s="266"/>
    </row>
    <row r="46" spans="1:20" x14ac:dyDescent="0.2">
      <c r="A46" s="262" t="s">
        <v>260</v>
      </c>
      <c r="B46" s="262"/>
      <c r="C46" s="262"/>
      <c r="D46" s="262"/>
      <c r="E46" s="262"/>
      <c r="F46" s="262"/>
      <c r="G46" s="262"/>
      <c r="H46" s="262"/>
      <c r="I46" s="262"/>
      <c r="J46" s="264"/>
      <c r="K46" s="264"/>
      <c r="L46" s="264"/>
      <c r="M46" s="264"/>
      <c r="N46" s="264"/>
      <c r="O46" s="264"/>
      <c r="P46" s="264"/>
      <c r="Q46" s="264"/>
      <c r="R46" s="264"/>
      <c r="S46" s="264"/>
    </row>
    <row r="47" spans="1:20" x14ac:dyDescent="0.2">
      <c r="A47" s="264"/>
      <c r="B47" s="262"/>
      <c r="C47" s="262"/>
      <c r="D47" s="262"/>
      <c r="E47" s="262"/>
      <c r="F47" s="262"/>
      <c r="G47" s="262"/>
      <c r="H47" s="262"/>
      <c r="I47" s="262"/>
      <c r="J47" s="264"/>
      <c r="K47" s="264"/>
      <c r="L47" s="264"/>
      <c r="M47" s="264"/>
      <c r="N47" s="264"/>
      <c r="O47" s="264"/>
      <c r="P47" s="264"/>
      <c r="Q47" s="264"/>
      <c r="R47" s="264"/>
      <c r="S47" s="264"/>
    </row>
    <row r="48" spans="1:20" x14ac:dyDescent="0.2">
      <c r="A48" s="264"/>
      <c r="B48" s="262"/>
      <c r="C48" s="262"/>
      <c r="D48" s="262"/>
      <c r="E48" s="262"/>
      <c r="F48" s="262"/>
      <c r="G48" s="262"/>
      <c r="H48" s="262"/>
      <c r="I48" s="262"/>
      <c r="J48" s="264"/>
      <c r="K48" s="264"/>
      <c r="L48" s="264"/>
      <c r="M48" s="264"/>
      <c r="N48" s="264"/>
      <c r="O48" s="264"/>
      <c r="P48" s="264"/>
      <c r="Q48" s="264"/>
      <c r="R48" s="264"/>
      <c r="S48" s="264"/>
    </row>
    <row r="49" spans="1:20" x14ac:dyDescent="0.2">
      <c r="A49" s="14"/>
      <c r="B49" s="14"/>
      <c r="C49" s="14"/>
      <c r="D49" s="14"/>
      <c r="E49" s="14"/>
      <c r="F49" s="14"/>
      <c r="G49" s="14"/>
      <c r="H49" s="14"/>
      <c r="I49" s="14"/>
      <c r="J49" s="14"/>
      <c r="K49" s="14"/>
      <c r="L49" s="14"/>
      <c r="M49" s="14"/>
      <c r="N49" s="14"/>
      <c r="O49" s="14"/>
      <c r="P49" s="14"/>
      <c r="Q49" s="14"/>
      <c r="R49" s="14"/>
      <c r="S49" s="14"/>
      <c r="T49" s="14"/>
    </row>
    <row r="50" spans="1:20" x14ac:dyDescent="0.2">
      <c r="A50" s="14"/>
      <c r="B50" s="14"/>
      <c r="C50" s="14"/>
      <c r="D50" s="14"/>
      <c r="E50" s="14"/>
      <c r="F50" s="14"/>
      <c r="G50" s="14"/>
      <c r="H50" s="14"/>
      <c r="I50" s="14"/>
      <c r="J50" s="14"/>
      <c r="K50" s="14"/>
      <c r="L50" s="14"/>
      <c r="M50" s="14"/>
      <c r="N50" s="14"/>
      <c r="O50" s="14"/>
      <c r="P50" s="14"/>
      <c r="Q50" s="14"/>
      <c r="R50" s="14"/>
      <c r="S50" s="14"/>
      <c r="T50" s="14"/>
    </row>
    <row r="51" spans="1:20" x14ac:dyDescent="0.2">
      <c r="A51" s="14"/>
      <c r="B51" s="14"/>
      <c r="C51" s="14"/>
      <c r="D51" s="14"/>
      <c r="E51" s="14"/>
      <c r="F51" s="14"/>
      <c r="G51" s="14"/>
      <c r="H51" s="14"/>
      <c r="I51" s="14"/>
      <c r="J51" s="14"/>
      <c r="K51" s="14"/>
      <c r="L51" s="14"/>
      <c r="M51" s="14"/>
      <c r="N51" s="14"/>
      <c r="O51" s="14"/>
      <c r="P51" s="14"/>
      <c r="Q51" s="14"/>
      <c r="R51" s="14"/>
      <c r="S51" s="14"/>
      <c r="T51" s="14"/>
    </row>
    <row r="52" spans="1:20" x14ac:dyDescent="0.2">
      <c r="A52" s="14"/>
      <c r="B52" s="14"/>
      <c r="C52" s="14"/>
      <c r="D52" s="14"/>
      <c r="E52" s="14"/>
      <c r="F52" s="14"/>
      <c r="G52" s="14"/>
      <c r="H52" s="14"/>
      <c r="I52" s="14"/>
      <c r="J52" s="14"/>
      <c r="K52" s="14"/>
      <c r="L52" s="14"/>
      <c r="M52" s="14"/>
      <c r="N52" s="14"/>
      <c r="O52" s="14"/>
      <c r="P52" s="14"/>
      <c r="Q52" s="14"/>
      <c r="R52" s="14"/>
      <c r="S52" s="14"/>
      <c r="T52" s="14"/>
    </row>
    <row r="53" spans="1:20" x14ac:dyDescent="0.2">
      <c r="A53" s="14"/>
      <c r="B53" s="14"/>
      <c r="C53" s="14"/>
      <c r="D53" s="14"/>
      <c r="E53" s="14"/>
      <c r="F53" s="14"/>
      <c r="G53" s="14"/>
      <c r="H53" s="14"/>
      <c r="I53" s="14"/>
      <c r="J53" s="14"/>
      <c r="K53" s="14"/>
      <c r="L53" s="14"/>
      <c r="M53" s="14"/>
      <c r="N53" s="14"/>
      <c r="O53" s="14"/>
      <c r="P53" s="14"/>
      <c r="Q53" s="14"/>
      <c r="R53" s="14"/>
      <c r="S53" s="14"/>
      <c r="T53" s="14"/>
    </row>
    <row r="54" spans="1:20" x14ac:dyDescent="0.2">
      <c r="A54" s="263"/>
      <c r="B54" s="264"/>
      <c r="C54" s="264"/>
      <c r="D54" s="264"/>
      <c r="E54" s="264"/>
      <c r="F54" s="264"/>
      <c r="G54" s="264"/>
      <c r="H54" s="264"/>
      <c r="I54" s="264"/>
      <c r="J54" s="264"/>
      <c r="K54" s="264"/>
      <c r="L54" s="263"/>
      <c r="M54" s="263"/>
      <c r="N54" s="263"/>
      <c r="O54" s="263"/>
      <c r="P54" s="263"/>
      <c r="Q54" s="263"/>
      <c r="R54" s="263"/>
      <c r="S54" s="263"/>
      <c r="T54" s="14"/>
    </row>
    <row r="55" spans="1:20" x14ac:dyDescent="0.2">
      <c r="A55" s="14"/>
      <c r="B55" s="14"/>
      <c r="C55" s="14"/>
      <c r="D55" s="14"/>
      <c r="E55" s="14"/>
      <c r="F55" s="14"/>
      <c r="G55" s="14"/>
      <c r="H55" s="14"/>
      <c r="I55" s="14"/>
      <c r="J55" s="14"/>
      <c r="K55" s="14"/>
      <c r="L55" s="14"/>
      <c r="M55" s="14"/>
      <c r="N55" s="14"/>
      <c r="O55" s="14"/>
      <c r="P55" s="14"/>
      <c r="Q55" s="14"/>
      <c r="R55" s="14"/>
      <c r="S55" s="14"/>
      <c r="T55" s="14"/>
    </row>
    <row r="56" spans="1:20" x14ac:dyDescent="0.2">
      <c r="A56" s="14"/>
      <c r="B56" s="14"/>
      <c r="C56" s="14"/>
      <c r="D56" s="14"/>
      <c r="E56" s="14"/>
      <c r="F56" s="14"/>
      <c r="G56" s="14"/>
      <c r="H56" s="14"/>
      <c r="I56" s="14"/>
      <c r="J56" s="14"/>
      <c r="K56" s="14"/>
      <c r="L56" s="14"/>
      <c r="M56" s="14"/>
      <c r="N56" s="14"/>
      <c r="O56" s="14"/>
      <c r="P56" s="14"/>
      <c r="Q56" s="14"/>
      <c r="R56" s="14"/>
      <c r="S56" s="14"/>
      <c r="T56" s="14"/>
    </row>
    <row r="57" spans="1:20" x14ac:dyDescent="0.2">
      <c r="A57" s="14"/>
      <c r="B57" s="14"/>
      <c r="C57" s="14"/>
      <c r="D57" s="14"/>
      <c r="E57" s="14"/>
      <c r="F57" s="14"/>
      <c r="G57" s="14"/>
      <c r="H57" s="14"/>
      <c r="I57" s="14"/>
      <c r="J57" s="14"/>
      <c r="K57" s="14"/>
      <c r="L57" s="14"/>
      <c r="M57" s="14"/>
      <c r="N57" s="14"/>
      <c r="O57" s="14"/>
      <c r="P57" s="14"/>
      <c r="Q57" s="14"/>
      <c r="R57" s="14"/>
      <c r="S57" s="14"/>
      <c r="T57" s="14"/>
    </row>
    <row r="58" spans="1:20" x14ac:dyDescent="0.2">
      <c r="A58" s="14"/>
      <c r="B58" s="14"/>
      <c r="C58" s="14"/>
      <c r="D58" s="14"/>
      <c r="E58" s="14"/>
      <c r="F58" s="14"/>
      <c r="G58" s="14"/>
      <c r="H58" s="14"/>
      <c r="I58" s="14"/>
      <c r="J58" s="14"/>
      <c r="K58" s="14"/>
      <c r="L58" s="14"/>
      <c r="M58" s="14"/>
      <c r="N58" s="14"/>
      <c r="O58" s="14"/>
      <c r="P58" s="14"/>
      <c r="Q58" s="14"/>
      <c r="R58" s="14"/>
      <c r="S58" s="14"/>
      <c r="T58" s="14"/>
    </row>
    <row r="59" spans="1:20" x14ac:dyDescent="0.2">
      <c r="A59" s="14"/>
      <c r="B59" s="14"/>
      <c r="C59" s="14"/>
      <c r="D59" s="14"/>
      <c r="E59" s="14"/>
      <c r="F59" s="14"/>
      <c r="G59" s="14"/>
      <c r="H59" s="14"/>
      <c r="I59" s="14"/>
      <c r="J59" s="14"/>
      <c r="K59" s="14"/>
      <c r="L59" s="14"/>
      <c r="M59" s="14"/>
      <c r="N59" s="14"/>
      <c r="O59" s="14"/>
      <c r="P59" s="14"/>
      <c r="Q59" s="14"/>
      <c r="R59" s="14"/>
      <c r="S59" s="14"/>
      <c r="T59" s="14"/>
    </row>
    <row r="60" spans="1:20" x14ac:dyDescent="0.2">
      <c r="A60" s="14"/>
      <c r="B60" s="14"/>
      <c r="C60" s="14"/>
      <c r="D60" s="14"/>
      <c r="E60" s="14"/>
      <c r="F60" s="14"/>
      <c r="G60" s="14"/>
      <c r="H60" s="14"/>
      <c r="I60" s="14"/>
      <c r="J60" s="14"/>
      <c r="K60" s="14"/>
      <c r="L60" s="14"/>
      <c r="M60" s="14"/>
      <c r="N60" s="14"/>
      <c r="O60" s="14"/>
      <c r="P60" s="14"/>
      <c r="Q60" s="14"/>
      <c r="R60" s="14"/>
      <c r="S60" s="14"/>
      <c r="T60" s="14"/>
    </row>
    <row r="61" spans="1:20" x14ac:dyDescent="0.2">
      <c r="A61" s="14"/>
      <c r="B61" s="14"/>
      <c r="C61" s="14"/>
      <c r="D61" s="14"/>
      <c r="E61" s="14"/>
      <c r="F61" s="14"/>
      <c r="G61" s="14"/>
      <c r="H61" s="14"/>
      <c r="I61" s="14"/>
      <c r="J61" s="14"/>
      <c r="K61" s="14"/>
      <c r="L61" s="14"/>
      <c r="M61" s="14"/>
      <c r="N61" s="14"/>
      <c r="O61" s="14"/>
      <c r="P61" s="14"/>
      <c r="Q61" s="14"/>
      <c r="R61" s="14"/>
      <c r="S61" s="14"/>
      <c r="T61" s="14"/>
    </row>
    <row r="62" spans="1:20" x14ac:dyDescent="0.2">
      <c r="A62" s="14"/>
      <c r="B62" s="14"/>
      <c r="C62" s="14"/>
      <c r="D62" s="14"/>
      <c r="E62" s="14"/>
      <c r="F62" s="14"/>
      <c r="G62" s="14"/>
      <c r="H62" s="14"/>
      <c r="I62" s="14"/>
      <c r="J62" s="14"/>
      <c r="K62" s="14"/>
      <c r="L62" s="14"/>
      <c r="M62" s="14"/>
      <c r="N62" s="14"/>
      <c r="O62" s="14"/>
      <c r="P62" s="14"/>
      <c r="Q62" s="14"/>
      <c r="R62" s="14"/>
      <c r="S62" s="14"/>
      <c r="T62" s="14"/>
    </row>
    <row r="63" spans="1:20" x14ac:dyDescent="0.2">
      <c r="A63" s="14"/>
      <c r="B63" s="14"/>
      <c r="C63" s="14"/>
      <c r="D63" s="14"/>
      <c r="E63" s="14"/>
      <c r="F63" s="14"/>
      <c r="G63" s="14"/>
      <c r="H63" s="14"/>
      <c r="I63" s="14"/>
      <c r="J63" s="14"/>
      <c r="K63" s="14"/>
      <c r="L63" s="14"/>
      <c r="M63" s="14"/>
      <c r="N63" s="14"/>
      <c r="O63" s="14"/>
      <c r="P63" s="14"/>
      <c r="Q63" s="14"/>
      <c r="R63" s="14"/>
      <c r="S63" s="14"/>
      <c r="T63" s="14"/>
    </row>
    <row r="64" spans="1:20" x14ac:dyDescent="0.2">
      <c r="A64" s="14"/>
      <c r="B64" s="14"/>
      <c r="C64" s="14"/>
      <c r="D64" s="14"/>
      <c r="E64" s="14"/>
      <c r="F64" s="14"/>
      <c r="G64" s="14"/>
      <c r="H64" s="14"/>
      <c r="I64" s="14"/>
      <c r="J64" s="14"/>
      <c r="K64" s="14"/>
      <c r="L64" s="14"/>
      <c r="M64" s="14"/>
      <c r="N64" s="14"/>
      <c r="O64" s="14"/>
      <c r="P64" s="14"/>
      <c r="Q64" s="14"/>
      <c r="R64" s="14"/>
      <c r="S64" s="14"/>
      <c r="T64" s="14"/>
    </row>
    <row r="65" spans="1:20" x14ac:dyDescent="0.2">
      <c r="A65" s="14"/>
      <c r="B65" s="14"/>
      <c r="C65" s="14"/>
      <c r="D65" s="14"/>
      <c r="E65" s="14"/>
      <c r="F65" s="14"/>
      <c r="G65" s="14"/>
      <c r="H65" s="14"/>
      <c r="I65" s="14"/>
      <c r="J65" s="14"/>
      <c r="K65" s="14"/>
      <c r="L65" s="14"/>
      <c r="M65" s="14"/>
      <c r="N65" s="14"/>
      <c r="O65" s="14"/>
      <c r="P65" s="14"/>
      <c r="Q65" s="14"/>
      <c r="R65" s="14"/>
      <c r="S65" s="14"/>
      <c r="T65" s="14"/>
    </row>
    <row r="66" spans="1:20" x14ac:dyDescent="0.2">
      <c r="A66" s="14"/>
      <c r="B66" s="14"/>
      <c r="C66" s="14"/>
      <c r="D66" s="14"/>
      <c r="E66" s="14"/>
      <c r="F66" s="14"/>
      <c r="G66" s="14"/>
      <c r="H66" s="14"/>
      <c r="I66" s="14"/>
      <c r="J66" s="14"/>
      <c r="K66" s="14"/>
      <c r="L66" s="14"/>
      <c r="M66" s="14"/>
      <c r="N66" s="14"/>
      <c r="O66" s="14"/>
      <c r="P66" s="14"/>
      <c r="Q66" s="14"/>
      <c r="R66" s="14"/>
      <c r="S66" s="14"/>
      <c r="T66" s="14"/>
    </row>
    <row r="67" spans="1:20" x14ac:dyDescent="0.2">
      <c r="A67" s="14"/>
      <c r="B67" s="14"/>
      <c r="C67" s="14"/>
      <c r="D67" s="14"/>
      <c r="E67" s="14"/>
      <c r="F67" s="14"/>
      <c r="G67" s="14"/>
      <c r="H67" s="14"/>
      <c r="I67" s="14"/>
      <c r="J67" s="14"/>
      <c r="K67" s="14"/>
      <c r="L67" s="14"/>
      <c r="M67" s="14"/>
      <c r="N67" s="14"/>
      <c r="O67" s="14"/>
      <c r="P67" s="14"/>
      <c r="Q67" s="14"/>
      <c r="R67" s="14"/>
      <c r="S67" s="14"/>
      <c r="T67" s="14"/>
    </row>
    <row r="68" spans="1:20" x14ac:dyDescent="0.2">
      <c r="A68" s="14"/>
      <c r="B68" s="14"/>
      <c r="C68" s="14"/>
      <c r="D68" s="14"/>
      <c r="E68" s="14"/>
      <c r="F68" s="14"/>
      <c r="G68" s="14"/>
      <c r="H68" s="14"/>
      <c r="I68" s="14"/>
      <c r="J68" s="14"/>
      <c r="K68" s="14"/>
      <c r="L68" s="14"/>
      <c r="M68" s="14"/>
      <c r="N68" s="14"/>
      <c r="O68" s="14"/>
      <c r="P68" s="14"/>
      <c r="Q68" s="14"/>
      <c r="R68" s="14"/>
      <c r="S68" s="14"/>
      <c r="T68" s="14"/>
    </row>
    <row r="69" spans="1:20" x14ac:dyDescent="0.2">
      <c r="A69" s="14"/>
      <c r="B69" s="14"/>
      <c r="C69" s="14"/>
      <c r="D69" s="14"/>
      <c r="E69" s="14"/>
      <c r="F69" s="14"/>
      <c r="G69" s="14"/>
      <c r="H69" s="14"/>
      <c r="I69" s="14"/>
      <c r="J69" s="14"/>
      <c r="K69" s="14"/>
      <c r="L69" s="14"/>
      <c r="M69" s="14"/>
      <c r="N69" s="14"/>
      <c r="O69" s="14"/>
      <c r="P69" s="14"/>
      <c r="Q69" s="14"/>
      <c r="R69" s="14"/>
      <c r="S69" s="14"/>
      <c r="T69" s="14"/>
    </row>
    <row r="70" spans="1:20" x14ac:dyDescent="0.2">
      <c r="A70" s="14"/>
      <c r="B70" s="14"/>
      <c r="C70" s="14"/>
      <c r="D70" s="14"/>
      <c r="E70" s="14"/>
      <c r="F70" s="14"/>
      <c r="G70" s="14"/>
      <c r="H70" s="14"/>
      <c r="I70" s="14"/>
      <c r="J70" s="14"/>
      <c r="K70" s="14"/>
      <c r="L70" s="14"/>
      <c r="M70" s="14"/>
      <c r="N70" s="14"/>
      <c r="O70" s="14"/>
      <c r="P70" s="14"/>
      <c r="Q70" s="14"/>
      <c r="R70" s="14"/>
      <c r="S70" s="14"/>
      <c r="T70" s="14"/>
    </row>
    <row r="71" spans="1:20" x14ac:dyDescent="0.2">
      <c r="A71" s="14"/>
      <c r="B71" s="14"/>
      <c r="C71" s="14"/>
      <c r="D71" s="14"/>
      <c r="E71" s="14"/>
      <c r="F71" s="14"/>
      <c r="G71" s="14"/>
      <c r="H71" s="14"/>
      <c r="I71" s="14"/>
      <c r="J71" s="14"/>
      <c r="K71" s="14"/>
      <c r="L71" s="14"/>
      <c r="M71" s="14"/>
      <c r="N71" s="14"/>
      <c r="O71" s="14"/>
      <c r="P71" s="14"/>
      <c r="Q71" s="14"/>
      <c r="R71" s="14"/>
      <c r="S71" s="14"/>
      <c r="T71" s="14"/>
    </row>
    <row r="72" spans="1:20" x14ac:dyDescent="0.2">
      <c r="A72" s="14"/>
      <c r="B72" s="14"/>
      <c r="C72" s="14"/>
      <c r="D72" s="14"/>
      <c r="E72" s="14"/>
      <c r="F72" s="14"/>
      <c r="G72" s="14"/>
      <c r="H72" s="14"/>
      <c r="I72" s="14"/>
      <c r="J72" s="14"/>
      <c r="K72" s="14"/>
      <c r="L72" s="14"/>
      <c r="M72" s="14"/>
      <c r="N72" s="14"/>
      <c r="O72" s="14"/>
      <c r="P72" s="14"/>
      <c r="Q72" s="14"/>
      <c r="R72" s="14"/>
      <c r="S72" s="14"/>
      <c r="T72" s="14"/>
    </row>
    <row r="73" spans="1:20" x14ac:dyDescent="0.2">
      <c r="A73" s="14"/>
      <c r="B73" s="14"/>
      <c r="C73" s="14"/>
      <c r="D73" s="14"/>
      <c r="E73" s="14"/>
      <c r="F73" s="14"/>
      <c r="G73" s="14"/>
      <c r="H73" s="14"/>
      <c r="I73" s="14"/>
      <c r="J73" s="14"/>
      <c r="K73" s="14"/>
      <c r="L73" s="14"/>
      <c r="M73" s="14"/>
      <c r="N73" s="14"/>
      <c r="O73" s="14"/>
      <c r="P73" s="14"/>
      <c r="Q73" s="14"/>
      <c r="R73" s="14"/>
      <c r="S73" s="14"/>
      <c r="T73" s="14"/>
    </row>
    <row r="74" spans="1:20" x14ac:dyDescent="0.2">
      <c r="A74" s="14"/>
      <c r="B74" s="14"/>
      <c r="C74" s="14"/>
      <c r="D74" s="14"/>
      <c r="E74" s="14"/>
      <c r="F74" s="14"/>
      <c r="G74" s="14"/>
      <c r="H74" s="14"/>
      <c r="I74" s="14"/>
      <c r="J74" s="14"/>
      <c r="K74" s="14"/>
      <c r="L74" s="14"/>
      <c r="M74" s="14"/>
      <c r="N74" s="14"/>
      <c r="O74" s="14"/>
      <c r="P74" s="14"/>
      <c r="Q74" s="14"/>
      <c r="R74" s="14"/>
      <c r="S74" s="14"/>
      <c r="T74" s="14"/>
    </row>
    <row r="75" spans="1:20" x14ac:dyDescent="0.2">
      <c r="A75" s="14"/>
      <c r="B75" s="14"/>
      <c r="C75" s="14"/>
      <c r="D75" s="14"/>
      <c r="E75" s="14"/>
      <c r="F75" s="14"/>
      <c r="G75" s="14"/>
      <c r="H75" s="14"/>
      <c r="I75" s="14"/>
      <c r="J75" s="14"/>
      <c r="K75" s="14"/>
      <c r="L75" s="14"/>
      <c r="M75" s="14"/>
      <c r="N75" s="14"/>
      <c r="O75" s="14"/>
      <c r="P75" s="14"/>
      <c r="Q75" s="14"/>
      <c r="R75" s="14"/>
      <c r="S75" s="14"/>
      <c r="T75" s="14"/>
    </row>
    <row r="76" spans="1:20" x14ac:dyDescent="0.2">
      <c r="A76" s="14"/>
      <c r="B76" s="14"/>
      <c r="C76" s="14"/>
      <c r="D76" s="14"/>
      <c r="E76" s="14"/>
      <c r="F76" s="14"/>
      <c r="G76" s="14"/>
      <c r="H76" s="14"/>
      <c r="I76" s="14"/>
      <c r="J76" s="14"/>
      <c r="K76" s="14"/>
      <c r="L76" s="14"/>
      <c r="M76" s="14"/>
      <c r="N76" s="14"/>
      <c r="O76" s="14"/>
      <c r="P76" s="14"/>
      <c r="Q76" s="14"/>
      <c r="R76" s="14"/>
      <c r="S76" s="14"/>
      <c r="T76" s="14"/>
    </row>
  </sheetData>
  <mergeCells count="10">
    <mergeCell ref="C3:I3"/>
    <mergeCell ref="K3:Q3"/>
    <mergeCell ref="A42:S42"/>
    <mergeCell ref="A43:S43"/>
    <mergeCell ref="A54:S54"/>
    <mergeCell ref="A44:S44"/>
    <mergeCell ref="A45:S45"/>
    <mergeCell ref="A46:S46"/>
    <mergeCell ref="A47:S47"/>
    <mergeCell ref="A48:S48"/>
  </mergeCells>
  <pageMargins left="0.45" right="0.45" top="0.5" bottom="0.5" header="0.3" footer="0.25"/>
  <pageSetup scale="85"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D23"/>
  <sheetViews>
    <sheetView workbookViewId="0">
      <selection activeCell="C10" sqref="C10"/>
    </sheetView>
  </sheetViews>
  <sheetFormatPr defaultColWidth="21.5" defaultRowHeight="11.25" x14ac:dyDescent="0.2"/>
  <cols>
    <col min="1" max="1" width="45.83203125" style="18" customWidth="1"/>
    <col min="2" max="2" width="0.6640625" style="18" customWidth="1"/>
    <col min="3" max="3" width="9.33203125" style="18" customWidth="1"/>
    <col min="4" max="4" width="0.6640625" style="18" customWidth="1"/>
    <col min="5" max="5" width="9.33203125" style="18" customWidth="1"/>
    <col min="6" max="6" width="0.6640625" style="18" customWidth="1"/>
    <col min="7" max="7" width="9.33203125" style="18" customWidth="1"/>
    <col min="8" max="8" width="0.6640625" style="18" customWidth="1"/>
    <col min="9" max="9" width="9.33203125" style="18" customWidth="1"/>
    <col min="10" max="10" width="0.6640625" style="18" customWidth="1"/>
    <col min="11" max="11" width="9.33203125" style="18" customWidth="1"/>
    <col min="12" max="12" width="0.6640625" style="18" customWidth="1"/>
    <col min="13" max="13" width="9.33203125" style="18" customWidth="1"/>
    <col min="14" max="14" width="0.6640625" style="18" customWidth="1"/>
    <col min="15" max="15" width="9.33203125" style="18" customWidth="1"/>
    <col min="16" max="16" width="0.6640625" style="18" customWidth="1"/>
    <col min="17" max="17" width="9.33203125" style="18" customWidth="1"/>
    <col min="18" max="18" width="0.6640625" style="18" customWidth="1"/>
    <col min="19" max="19" width="9.33203125" style="18" customWidth="1"/>
    <col min="20" max="20" width="0.6640625" style="18" customWidth="1"/>
    <col min="21" max="21" width="8.83203125" style="18" customWidth="1"/>
    <col min="22" max="22" width="0.6640625" style="18" customWidth="1"/>
    <col min="23" max="23" width="9.33203125" style="18" customWidth="1"/>
    <col min="24" max="24" width="0.6640625" style="18" customWidth="1"/>
    <col min="25" max="25" width="9.33203125" style="18" customWidth="1"/>
    <col min="26" max="16384" width="21.5" style="18"/>
  </cols>
  <sheetData>
    <row r="1" spans="1:30" s="13" customFormat="1" x14ac:dyDescent="0.2">
      <c r="A1" s="267" t="s">
        <v>21</v>
      </c>
      <c r="B1" s="267"/>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row>
    <row r="2" spans="1:30" s="13" customFormat="1" x14ac:dyDescent="0.2">
      <c r="A2" s="267" t="s">
        <v>46</v>
      </c>
      <c r="B2" s="267"/>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row>
    <row r="3" spans="1:30" s="13" customFormat="1" x14ac:dyDescent="0.2">
      <c r="A3" s="45"/>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row>
    <row r="4" spans="1:30" s="13" customFormat="1" x14ac:dyDescent="0.2">
      <c r="A4" s="45"/>
      <c r="B4" s="45"/>
      <c r="C4" s="259">
        <v>2015</v>
      </c>
      <c r="D4" s="260"/>
      <c r="E4" s="260"/>
      <c r="F4" s="260"/>
      <c r="G4" s="260"/>
      <c r="H4" s="260"/>
      <c r="I4" s="260"/>
      <c r="J4" s="45"/>
      <c r="K4" s="259">
        <v>2016</v>
      </c>
      <c r="L4" s="260"/>
      <c r="M4" s="260"/>
      <c r="N4" s="260"/>
      <c r="O4" s="260"/>
      <c r="P4" s="260"/>
      <c r="Q4" s="260"/>
      <c r="R4" s="109"/>
      <c r="S4" s="109">
        <v>2017</v>
      </c>
      <c r="T4" s="109"/>
      <c r="U4" s="109"/>
      <c r="W4" s="109"/>
      <c r="X4" s="109"/>
      <c r="Z4" s="45"/>
      <c r="AA4" s="45"/>
      <c r="AB4" s="45"/>
      <c r="AC4" s="45"/>
      <c r="AD4" s="45"/>
    </row>
    <row r="5" spans="1:30" s="13" customFormat="1" ht="21.75" x14ac:dyDescent="0.2">
      <c r="A5" s="110" t="s">
        <v>22</v>
      </c>
      <c r="B5" s="45"/>
      <c r="C5" s="111" t="s">
        <v>23</v>
      </c>
      <c r="D5" s="109"/>
      <c r="E5" s="111" t="s">
        <v>24</v>
      </c>
      <c r="F5" s="109"/>
      <c r="G5" s="111" t="s">
        <v>25</v>
      </c>
      <c r="H5" s="45"/>
      <c r="I5" s="112" t="s">
        <v>26</v>
      </c>
      <c r="J5" s="109"/>
      <c r="K5" s="112" t="s">
        <v>23</v>
      </c>
      <c r="L5" s="114"/>
      <c r="M5" s="112" t="s">
        <v>24</v>
      </c>
      <c r="N5" s="114"/>
      <c r="O5" s="112" t="s">
        <v>25</v>
      </c>
      <c r="P5" s="45"/>
      <c r="Q5" s="112" t="s">
        <v>26</v>
      </c>
      <c r="R5" s="109"/>
      <c r="S5" s="112" t="s">
        <v>23</v>
      </c>
      <c r="X5" s="109"/>
      <c r="Z5" s="45"/>
      <c r="AA5" s="45"/>
      <c r="AB5" s="45"/>
      <c r="AC5" s="45"/>
      <c r="AD5" s="45"/>
    </row>
    <row r="6" spans="1:30" x14ac:dyDescent="0.2">
      <c r="A6" s="18" t="s">
        <v>47</v>
      </c>
      <c r="B6" s="14"/>
      <c r="C6" s="14"/>
      <c r="D6" s="14"/>
      <c r="E6" s="14"/>
      <c r="F6" s="14"/>
      <c r="G6" s="14"/>
      <c r="H6" s="14"/>
      <c r="I6" s="14"/>
      <c r="J6" s="14"/>
      <c r="K6" s="14"/>
      <c r="L6" s="14"/>
      <c r="M6" s="14"/>
      <c r="N6" s="14"/>
      <c r="O6" s="14"/>
      <c r="P6" s="14"/>
      <c r="Q6" s="14"/>
      <c r="R6" s="14"/>
      <c r="X6" s="14"/>
      <c r="Y6" s="14"/>
      <c r="Z6" s="14"/>
      <c r="AA6" s="14"/>
      <c r="AB6" s="14"/>
      <c r="AC6" s="14"/>
      <c r="AD6" s="14"/>
    </row>
    <row r="7" spans="1:30" x14ac:dyDescent="0.2">
      <c r="A7" s="19" t="s">
        <v>29</v>
      </c>
      <c r="B7" s="14"/>
      <c r="C7" s="22">
        <v>995000000</v>
      </c>
      <c r="D7" s="23"/>
      <c r="E7" s="22">
        <v>1011000000</v>
      </c>
      <c r="F7" s="23"/>
      <c r="G7" s="22">
        <v>1019000000</v>
      </c>
      <c r="H7" s="14"/>
      <c r="I7" s="22">
        <v>986000000</v>
      </c>
      <c r="J7" s="23"/>
      <c r="K7" s="22">
        <v>990000000</v>
      </c>
      <c r="L7" s="14"/>
      <c r="M7" s="22">
        <v>1017000000</v>
      </c>
      <c r="N7" s="14"/>
      <c r="O7" s="22">
        <v>1016000000</v>
      </c>
      <c r="P7" s="14"/>
      <c r="Q7" s="22">
        <v>1014000000</v>
      </c>
      <c r="R7" s="23"/>
      <c r="S7" s="160">
        <v>1014000000</v>
      </c>
      <c r="X7" s="23"/>
      <c r="Z7" s="43"/>
      <c r="AA7" s="14"/>
      <c r="AB7" s="14"/>
      <c r="AC7" s="14"/>
      <c r="AD7" s="14"/>
    </row>
    <row r="8" spans="1:30" x14ac:dyDescent="0.2">
      <c r="A8" s="19" t="s">
        <v>48</v>
      </c>
      <c r="B8" s="14"/>
      <c r="C8" s="24">
        <v>43000000</v>
      </c>
      <c r="D8" s="44"/>
      <c r="E8" s="24">
        <v>49000000</v>
      </c>
      <c r="F8" s="44"/>
      <c r="G8" s="24">
        <v>38000000</v>
      </c>
      <c r="H8" s="14"/>
      <c r="I8" s="24">
        <v>46000000</v>
      </c>
      <c r="J8" s="44"/>
      <c r="K8" s="24">
        <v>50000000</v>
      </c>
      <c r="L8" s="14"/>
      <c r="M8" s="24">
        <v>52000000</v>
      </c>
      <c r="N8" s="14"/>
      <c r="O8" s="24">
        <v>51000000</v>
      </c>
      <c r="P8" s="14"/>
      <c r="Q8" s="24">
        <v>54000000</v>
      </c>
      <c r="R8" s="44"/>
      <c r="S8" s="151">
        <v>49000000</v>
      </c>
      <c r="X8" s="44"/>
      <c r="Z8" s="43"/>
      <c r="AA8" s="14"/>
      <c r="AB8" s="14"/>
      <c r="AC8" s="14"/>
      <c r="AD8" s="14"/>
    </row>
    <row r="9" spans="1:30" x14ac:dyDescent="0.2">
      <c r="A9" s="254" t="s">
        <v>31</v>
      </c>
      <c r="B9" s="197"/>
      <c r="C9" s="151">
        <v>344000000</v>
      </c>
      <c r="D9" s="152"/>
      <c r="E9" s="151">
        <v>347000000</v>
      </c>
      <c r="F9" s="152"/>
      <c r="G9" s="151">
        <v>345000000</v>
      </c>
      <c r="H9" s="197"/>
      <c r="I9" s="151">
        <v>339000000</v>
      </c>
      <c r="J9" s="152"/>
      <c r="K9" s="151">
        <v>350000000</v>
      </c>
      <c r="L9" s="197"/>
      <c r="M9" s="151">
        <v>350000000</v>
      </c>
      <c r="N9" s="197"/>
      <c r="O9" s="151">
        <v>349000000</v>
      </c>
      <c r="P9" s="197"/>
      <c r="Q9" s="151">
        <v>355000000</v>
      </c>
      <c r="R9" s="152"/>
      <c r="S9" s="151">
        <v>376000000</v>
      </c>
      <c r="X9" s="44"/>
      <c r="Z9" s="14"/>
      <c r="AA9" s="14"/>
      <c r="AB9" s="14"/>
      <c r="AC9" s="14"/>
      <c r="AD9" s="14"/>
    </row>
    <row r="10" spans="1:30" x14ac:dyDescent="0.2">
      <c r="A10" s="254" t="s">
        <v>30</v>
      </c>
      <c r="B10" s="197" t="s">
        <v>332</v>
      </c>
      <c r="C10" s="151">
        <v>232000000</v>
      </c>
      <c r="D10" s="152"/>
      <c r="E10" s="151">
        <v>234000000</v>
      </c>
      <c r="F10" s="152"/>
      <c r="G10" s="151">
        <v>313000000</v>
      </c>
      <c r="H10" s="197"/>
      <c r="I10" s="151">
        <v>199000000</v>
      </c>
      <c r="J10" s="152"/>
      <c r="K10" s="151">
        <v>244000000</v>
      </c>
      <c r="L10" s="197"/>
      <c r="M10" s="151">
        <v>234000000</v>
      </c>
      <c r="N10" s="197"/>
      <c r="O10" s="151">
        <v>337000000</v>
      </c>
      <c r="P10" s="197"/>
      <c r="Q10" s="151">
        <v>211000000</v>
      </c>
      <c r="R10" s="152"/>
      <c r="S10" s="151">
        <v>251000000</v>
      </c>
      <c r="X10" s="44"/>
      <c r="Z10" s="43"/>
      <c r="AA10" s="14"/>
      <c r="AB10" s="14"/>
      <c r="AC10" s="14"/>
      <c r="AD10" s="14"/>
    </row>
    <row r="11" spans="1:30" x14ac:dyDescent="0.2">
      <c r="A11" s="19" t="s">
        <v>32</v>
      </c>
      <c r="B11" s="14"/>
      <c r="C11" s="26">
        <v>137000000</v>
      </c>
      <c r="D11" s="44"/>
      <c r="E11" s="26">
        <v>144000000</v>
      </c>
      <c r="F11" s="44"/>
      <c r="G11" s="26">
        <v>137000000</v>
      </c>
      <c r="H11" s="14"/>
      <c r="I11" s="26">
        <v>137000000</v>
      </c>
      <c r="J11" s="44"/>
      <c r="K11" s="26">
        <v>131000000</v>
      </c>
      <c r="L11" s="14"/>
      <c r="M11" s="26">
        <v>139000000</v>
      </c>
      <c r="N11" s="14"/>
      <c r="O11" s="26">
        <v>137000000</v>
      </c>
      <c r="P11" s="14"/>
      <c r="Q11" s="26">
        <v>140000000</v>
      </c>
      <c r="R11" s="44"/>
      <c r="S11" s="26">
        <v>139000000</v>
      </c>
      <c r="X11" s="44"/>
      <c r="Z11" s="14"/>
      <c r="AA11" s="14"/>
      <c r="AB11" s="14"/>
      <c r="AC11" s="14"/>
      <c r="AD11" s="14"/>
    </row>
    <row r="12" spans="1:30" x14ac:dyDescent="0.2">
      <c r="A12" s="21" t="s">
        <v>33</v>
      </c>
      <c r="B12" s="14"/>
      <c r="C12" s="24">
        <v>1751000000</v>
      </c>
      <c r="D12" s="44"/>
      <c r="E12" s="24">
        <v>1785000000</v>
      </c>
      <c r="F12" s="44"/>
      <c r="G12" s="24">
        <v>1852000000</v>
      </c>
      <c r="H12" s="14"/>
      <c r="I12" s="24">
        <v>1707000000</v>
      </c>
      <c r="J12" s="44"/>
      <c r="K12" s="24">
        <v>1765000000</v>
      </c>
      <c r="L12" s="14"/>
      <c r="M12" s="24">
        <v>1792000000</v>
      </c>
      <c r="N12" s="14"/>
      <c r="O12" s="24">
        <v>1890000000</v>
      </c>
      <c r="P12" s="14"/>
      <c r="Q12" s="24">
        <f>SUM(Q7:Q11)</f>
        <v>1774000000</v>
      </c>
      <c r="R12" s="44"/>
      <c r="S12" s="24">
        <v>1829000000</v>
      </c>
      <c r="X12" s="44"/>
      <c r="Z12" s="14"/>
      <c r="AA12" s="14"/>
      <c r="AB12" s="14"/>
      <c r="AC12" s="14"/>
      <c r="AD12" s="14"/>
    </row>
    <row r="13" spans="1:30" x14ac:dyDescent="0.2">
      <c r="A13" s="18" t="s">
        <v>256</v>
      </c>
      <c r="B13" s="14"/>
      <c r="C13" s="24">
        <v>867000000</v>
      </c>
      <c r="D13" s="44"/>
      <c r="E13" s="24">
        <v>878000000</v>
      </c>
      <c r="F13" s="44"/>
      <c r="G13" s="24">
        <v>829000000</v>
      </c>
      <c r="H13" s="14"/>
      <c r="I13" s="24">
        <v>864000000</v>
      </c>
      <c r="J13" s="44"/>
      <c r="K13" s="24">
        <v>812000000</v>
      </c>
      <c r="L13" s="14"/>
      <c r="M13" s="24">
        <v>830000000</v>
      </c>
      <c r="N13" s="14"/>
      <c r="O13" s="24">
        <v>860000000</v>
      </c>
      <c r="P13" s="14"/>
      <c r="Q13" s="24">
        <v>848000000</v>
      </c>
      <c r="R13" s="44"/>
      <c r="S13" s="24">
        <v>842000000</v>
      </c>
      <c r="X13" s="44"/>
      <c r="Z13" s="14"/>
      <c r="AA13" s="14"/>
      <c r="AB13" s="14"/>
      <c r="AC13" s="14"/>
      <c r="AD13" s="14"/>
    </row>
    <row r="14" spans="1:30" x14ac:dyDescent="0.2">
      <c r="A14" s="18" t="s">
        <v>49</v>
      </c>
      <c r="B14" s="14"/>
      <c r="C14" s="24">
        <v>229000000</v>
      </c>
      <c r="D14" s="44"/>
      <c r="E14" s="24">
        <v>187000000</v>
      </c>
      <c r="F14" s="44"/>
      <c r="G14" s="24">
        <v>179000000</v>
      </c>
      <c r="H14" s="14"/>
      <c r="I14" s="24">
        <v>173000000</v>
      </c>
      <c r="J14" s="44"/>
      <c r="K14" s="24">
        <v>175000000</v>
      </c>
      <c r="L14" s="14"/>
      <c r="M14" s="24">
        <v>182000000</v>
      </c>
      <c r="N14" s="14"/>
      <c r="O14" s="24">
        <v>183000000</v>
      </c>
      <c r="P14" s="14"/>
      <c r="Q14" s="24">
        <v>161000000</v>
      </c>
      <c r="R14" s="44"/>
      <c r="S14" s="24">
        <v>164000000</v>
      </c>
      <c r="X14" s="44"/>
      <c r="Z14" s="14"/>
      <c r="AA14" s="14"/>
      <c r="AB14" s="14"/>
      <c r="AC14" s="14"/>
      <c r="AD14" s="14"/>
    </row>
    <row r="15" spans="1:30" x14ac:dyDescent="0.2">
      <c r="A15" s="18" t="s">
        <v>35</v>
      </c>
      <c r="B15" s="14"/>
      <c r="C15" s="24">
        <v>41000000</v>
      </c>
      <c r="D15" s="44"/>
      <c r="E15" s="24">
        <v>39000000</v>
      </c>
      <c r="F15" s="44"/>
      <c r="G15" s="24">
        <v>41000000</v>
      </c>
      <c r="H15" s="14"/>
      <c r="I15" s="24">
        <v>41000000</v>
      </c>
      <c r="J15" s="44"/>
      <c r="K15" s="24">
        <v>39000000</v>
      </c>
      <c r="L15" s="14"/>
      <c r="M15" s="24">
        <v>43000000</v>
      </c>
      <c r="N15" s="14"/>
      <c r="O15" s="24">
        <v>43000000</v>
      </c>
      <c r="P15" s="14"/>
      <c r="Q15" s="24">
        <v>41000000</v>
      </c>
      <c r="R15" s="44"/>
      <c r="S15" s="24">
        <v>41000000</v>
      </c>
      <c r="X15" s="44"/>
      <c r="Z15" s="14"/>
      <c r="AA15" s="14"/>
      <c r="AB15" s="14"/>
      <c r="AC15" s="14"/>
      <c r="AD15" s="14"/>
    </row>
    <row r="16" spans="1:30" x14ac:dyDescent="0.2">
      <c r="A16" s="18" t="s">
        <v>36</v>
      </c>
      <c r="B16" s="14"/>
      <c r="C16" s="24">
        <v>40000000</v>
      </c>
      <c r="D16" s="44"/>
      <c r="E16" s="24">
        <v>58000000</v>
      </c>
      <c r="F16" s="44"/>
      <c r="G16" s="24">
        <v>71000000</v>
      </c>
      <c r="H16" s="14"/>
      <c r="I16" s="24">
        <v>51000000</v>
      </c>
      <c r="J16" s="44"/>
      <c r="K16" s="24">
        <v>54000000</v>
      </c>
      <c r="L16" s="14"/>
      <c r="M16" s="24">
        <v>57000000</v>
      </c>
      <c r="N16" s="14"/>
      <c r="O16" s="24">
        <v>58000000</v>
      </c>
      <c r="P16" s="14"/>
      <c r="Q16" s="24">
        <v>50000000</v>
      </c>
      <c r="R16" s="44"/>
      <c r="S16" s="24">
        <v>55000000</v>
      </c>
      <c r="X16" s="44"/>
      <c r="Z16" s="14"/>
      <c r="AA16" s="14"/>
      <c r="AB16" s="14"/>
      <c r="AC16" s="14"/>
      <c r="AD16" s="14"/>
    </row>
    <row r="17" spans="1:30" x14ac:dyDescent="0.2">
      <c r="A17" s="18" t="s">
        <v>261</v>
      </c>
      <c r="B17" s="14"/>
      <c r="C17" s="26">
        <v>60000000</v>
      </c>
      <c r="D17" s="44"/>
      <c r="E17" s="26">
        <v>104000000</v>
      </c>
      <c r="F17" s="44"/>
      <c r="G17" s="26">
        <v>59000000</v>
      </c>
      <c r="H17" s="14"/>
      <c r="I17" s="26">
        <v>93000000</v>
      </c>
      <c r="J17" s="44"/>
      <c r="K17" s="26">
        <v>105000000</v>
      </c>
      <c r="L17" s="14"/>
      <c r="M17" s="26">
        <v>74000000</v>
      </c>
      <c r="N17" s="14"/>
      <c r="O17" s="26">
        <v>92000000</v>
      </c>
      <c r="P17" s="14"/>
      <c r="Q17" s="26">
        <v>70000000</v>
      </c>
      <c r="R17" s="44"/>
      <c r="S17" s="26">
        <v>77000000</v>
      </c>
      <c r="X17" s="44"/>
      <c r="Z17" s="14"/>
      <c r="AA17" s="14"/>
      <c r="AB17" s="14"/>
      <c r="AC17" s="14"/>
      <c r="AD17" s="14"/>
    </row>
    <row r="18" spans="1:30" x14ac:dyDescent="0.2">
      <c r="A18" s="21" t="s">
        <v>262</v>
      </c>
      <c r="B18" s="14"/>
      <c r="C18" s="24">
        <v>2988000000</v>
      </c>
      <c r="D18" s="44"/>
      <c r="E18" s="24">
        <v>3051000000</v>
      </c>
      <c r="F18" s="44"/>
      <c r="G18" s="24">
        <v>3031000000</v>
      </c>
      <c r="H18" s="14"/>
      <c r="I18" s="24">
        <v>2929000000</v>
      </c>
      <c r="J18" s="44"/>
      <c r="K18" s="24">
        <v>2950000000</v>
      </c>
      <c r="L18" s="14"/>
      <c r="M18" s="24">
        <v>2978000000</v>
      </c>
      <c r="N18" s="14"/>
      <c r="O18" s="24">
        <v>3126000000</v>
      </c>
      <c r="P18" s="14"/>
      <c r="Q18" s="24">
        <f>SUM(Q12:Q17)</f>
        <v>2944000000</v>
      </c>
      <c r="R18" s="44"/>
      <c r="S18" s="24">
        <v>3008000000</v>
      </c>
      <c r="X18" s="44"/>
      <c r="Z18" s="14"/>
      <c r="AA18" s="14"/>
      <c r="AB18" s="14"/>
      <c r="AC18" s="14"/>
      <c r="AD18" s="14"/>
    </row>
    <row r="19" spans="1:30" x14ac:dyDescent="0.2">
      <c r="A19" s="18" t="s">
        <v>37</v>
      </c>
      <c r="B19" s="14"/>
      <c r="C19" s="26">
        <v>24000000</v>
      </c>
      <c r="D19" s="44"/>
      <c r="E19" s="26">
        <v>16000000</v>
      </c>
      <c r="F19" s="44"/>
      <c r="G19" s="26">
        <v>22000000</v>
      </c>
      <c r="H19" s="14"/>
      <c r="I19" s="26">
        <v>21000000</v>
      </c>
      <c r="J19" s="44"/>
      <c r="K19" s="26">
        <v>20000000</v>
      </c>
      <c r="L19" s="14"/>
      <c r="M19" s="26">
        <v>21000000</v>
      </c>
      <c r="N19" s="14"/>
      <c r="O19" s="26">
        <v>24000000</v>
      </c>
      <c r="P19" s="14"/>
      <c r="Q19" s="26">
        <v>10000000</v>
      </c>
      <c r="R19" s="44"/>
      <c r="S19" s="26">
        <v>10000000</v>
      </c>
      <c r="X19" s="44"/>
      <c r="Z19" s="14"/>
      <c r="AA19" s="14"/>
      <c r="AB19" s="14"/>
      <c r="AC19" s="14"/>
      <c r="AD19" s="14"/>
    </row>
    <row r="20" spans="1:30" x14ac:dyDescent="0.2">
      <c r="A20" s="18" t="s">
        <v>263</v>
      </c>
      <c r="B20" s="14"/>
      <c r="C20" s="22">
        <v>3012000000</v>
      </c>
      <c r="D20" s="23"/>
      <c r="E20" s="22">
        <v>3067000000</v>
      </c>
      <c r="F20" s="23"/>
      <c r="G20" s="22">
        <v>3053000000</v>
      </c>
      <c r="H20" s="14"/>
      <c r="I20" s="22">
        <v>2950000000</v>
      </c>
      <c r="J20" s="23"/>
      <c r="K20" s="22">
        <v>2970000000</v>
      </c>
      <c r="L20" s="14"/>
      <c r="M20" s="22">
        <v>2999000000</v>
      </c>
      <c r="N20" s="14"/>
      <c r="O20" s="22">
        <v>3150000000</v>
      </c>
      <c r="P20" s="14"/>
      <c r="Q20" s="22">
        <f>SUM(Q18:Q19)</f>
        <v>2954000000</v>
      </c>
      <c r="R20" s="23"/>
      <c r="S20" s="22">
        <v>3018000000</v>
      </c>
      <c r="X20" s="23"/>
      <c r="Z20" s="14"/>
      <c r="AA20" s="14"/>
      <c r="AB20" s="14"/>
      <c r="AC20" s="14"/>
      <c r="AD20" s="14"/>
    </row>
    <row r="21" spans="1:30" x14ac:dyDescent="0.2">
      <c r="A21" s="18" t="s">
        <v>50</v>
      </c>
      <c r="B21" s="14"/>
      <c r="C21" s="37">
        <v>0.79</v>
      </c>
      <c r="D21" s="38"/>
      <c r="E21" s="37">
        <v>0.79</v>
      </c>
      <c r="F21" s="38"/>
      <c r="G21" s="37">
        <v>0.81</v>
      </c>
      <c r="H21" s="14"/>
      <c r="I21" s="37">
        <v>0.79</v>
      </c>
      <c r="J21" s="38"/>
      <c r="K21" s="37">
        <v>0.79</v>
      </c>
      <c r="L21" s="14"/>
      <c r="M21" s="37">
        <v>0.79</v>
      </c>
      <c r="N21" s="14"/>
      <c r="O21" s="37">
        <v>0.79319969550000002</v>
      </c>
      <c r="P21" s="14"/>
      <c r="Q21" s="37">
        <v>0.78</v>
      </c>
      <c r="R21" s="38"/>
      <c r="S21" s="37">
        <v>0.7827218319</v>
      </c>
      <c r="X21" s="38"/>
      <c r="Z21" s="14"/>
      <c r="AA21" s="14"/>
      <c r="AB21" s="14"/>
      <c r="AC21" s="14"/>
      <c r="AD21" s="14"/>
    </row>
    <row r="22" spans="1:30"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row>
    <row r="23" spans="1:30" x14ac:dyDescent="0.2">
      <c r="A23" s="262" t="s">
        <v>264</v>
      </c>
      <c r="B23" s="262"/>
      <c r="C23" s="262"/>
      <c r="D23" s="262"/>
      <c r="E23" s="262"/>
      <c r="F23" s="262"/>
      <c r="G23" s="262"/>
      <c r="H23" s="262"/>
      <c r="I23" s="262"/>
      <c r="J23" s="262"/>
      <c r="K23" s="262"/>
      <c r="L23" s="262"/>
      <c r="M23" s="262"/>
      <c r="N23" s="262"/>
      <c r="O23" s="262"/>
      <c r="P23" s="262"/>
      <c r="Q23" s="262"/>
      <c r="R23" s="262"/>
      <c r="S23" s="262"/>
      <c r="T23" s="14"/>
      <c r="U23" s="14"/>
      <c r="W23" s="14"/>
      <c r="X23" s="14"/>
      <c r="Z23" s="14"/>
      <c r="AA23" s="14"/>
      <c r="AB23" s="14"/>
      <c r="AC23" s="14"/>
      <c r="AD23" s="14"/>
    </row>
  </sheetData>
  <mergeCells count="5">
    <mergeCell ref="A1:B1"/>
    <mergeCell ref="A2:B2"/>
    <mergeCell ref="C4:I4"/>
    <mergeCell ref="K4:Q4"/>
    <mergeCell ref="A23:S23"/>
  </mergeCells>
  <pageMargins left="0.45" right="0.45" top="0.5" bottom="0.5" header="0.3" footer="0.25"/>
  <pageSetup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R104"/>
  <sheetViews>
    <sheetView zoomScale="110" zoomScaleNormal="110" workbookViewId="0">
      <selection activeCell="C10" sqref="C10"/>
    </sheetView>
  </sheetViews>
  <sheetFormatPr defaultColWidth="21.5" defaultRowHeight="11.25" x14ac:dyDescent="0.2"/>
  <cols>
    <col min="1" max="1" width="47.5" style="18" customWidth="1"/>
    <col min="2" max="2" width="0.6640625" style="18" customWidth="1"/>
    <col min="3" max="3" width="12.5" style="18" customWidth="1"/>
    <col min="4" max="4" width="7.5" style="18" customWidth="1"/>
    <col min="5" max="5" width="0.6640625" style="18" customWidth="1"/>
    <col min="6" max="6" width="12.5" style="18" customWidth="1"/>
    <col min="7" max="7" width="7.5" style="18" customWidth="1"/>
    <col min="8" max="8" width="0.6640625" style="18" customWidth="1"/>
    <col min="9" max="9" width="12.5" style="18" customWidth="1"/>
    <col min="10" max="10" width="7.5" style="18" customWidth="1"/>
    <col min="11" max="11" width="0.6640625" style="18" customWidth="1"/>
    <col min="12" max="12" width="12.5" style="18" customWidth="1"/>
    <col min="13" max="13" width="7.5" style="18" customWidth="1"/>
    <col min="14" max="14" width="0.6640625" style="18" hidden="1" customWidth="1"/>
    <col min="15" max="16" width="9.33203125" style="18" hidden="1" customWidth="1"/>
    <col min="17" max="17" width="0.6640625" style="18" hidden="1" customWidth="1"/>
    <col min="18" max="19" width="9.33203125" style="18" hidden="1" customWidth="1"/>
    <col min="20" max="20" width="0.6640625" style="18" customWidth="1"/>
    <col min="21" max="21" width="47.5" style="18" customWidth="1"/>
    <col min="22" max="22" width="0.6640625" style="18" hidden="1" customWidth="1"/>
    <col min="23" max="24" width="9.33203125" style="18" hidden="1" customWidth="1"/>
    <col min="25" max="25" width="0.6640625" style="18" hidden="1" customWidth="1"/>
    <col min="26" max="27" width="9.33203125" style="18" hidden="1" customWidth="1"/>
    <col min="28" max="28" width="0.6640625" style="18" customWidth="1"/>
    <col min="29" max="29" width="12.33203125" style="18" customWidth="1"/>
    <col min="30" max="30" width="7.5" style="18" customWidth="1"/>
    <col min="31" max="31" width="0.6640625" style="18" customWidth="1"/>
    <col min="32" max="32" width="12.33203125" style="18" customWidth="1"/>
    <col min="33" max="33" width="7.5" style="18" customWidth="1"/>
    <col min="34" max="34" width="0.6640625" style="18" customWidth="1"/>
    <col min="35" max="35" width="12.33203125" style="18" customWidth="1"/>
    <col min="36" max="36" width="7.5" style="18" customWidth="1"/>
    <col min="37" max="37" width="0.6640625" style="18" customWidth="1"/>
    <col min="38" max="38" width="12.33203125" style="18" customWidth="1"/>
    <col min="39" max="39" width="7.5" style="18" customWidth="1"/>
    <col min="40" max="40" width="0.6640625" style="18" customWidth="1"/>
    <col min="41" max="41" width="12.33203125" style="18" customWidth="1"/>
    <col min="42" max="42" width="7.5" style="18" customWidth="1"/>
    <col min="43" max="43" width="0.6640625" style="18" customWidth="1"/>
    <col min="44" max="44" width="10.33203125" style="18" customWidth="1"/>
    <col min="45" max="16384" width="21.5" style="18"/>
  </cols>
  <sheetData>
    <row r="1" spans="1:44" x14ac:dyDescent="0.2">
      <c r="A1" s="45"/>
      <c r="B1" s="14"/>
      <c r="C1" s="14"/>
      <c r="D1" s="14"/>
      <c r="E1" s="14"/>
      <c r="F1" s="14"/>
      <c r="G1" s="14"/>
      <c r="H1" s="14"/>
      <c r="I1" s="14"/>
      <c r="J1" s="14"/>
      <c r="K1" s="14"/>
      <c r="L1" s="14"/>
      <c r="M1" s="14"/>
      <c r="N1" s="14"/>
      <c r="O1" s="14"/>
      <c r="P1" s="14"/>
      <c r="Q1" s="14"/>
      <c r="R1" s="14"/>
      <c r="S1" s="14"/>
      <c r="T1" s="14"/>
      <c r="U1" s="45"/>
      <c r="W1" s="14"/>
      <c r="X1" s="14"/>
      <c r="Y1" s="14"/>
      <c r="Z1" s="14"/>
      <c r="AA1" s="14"/>
      <c r="AC1" s="14"/>
      <c r="AD1" s="14"/>
      <c r="AE1" s="14"/>
      <c r="AF1" s="14"/>
      <c r="AG1" s="14"/>
      <c r="AH1" s="14"/>
      <c r="AI1" s="14"/>
      <c r="AJ1" s="14"/>
      <c r="AK1" s="14"/>
      <c r="AL1" s="14"/>
      <c r="AM1" s="14"/>
      <c r="AN1" s="14"/>
      <c r="AO1" s="14"/>
      <c r="AP1" s="14"/>
      <c r="AQ1" s="14"/>
      <c r="AR1" s="14"/>
    </row>
    <row r="2" spans="1:44" s="200" customFormat="1" ht="12" customHeight="1" x14ac:dyDescent="0.2">
      <c r="A2" s="279" t="s">
        <v>21</v>
      </c>
      <c r="B2" s="279"/>
      <c r="C2" s="279"/>
      <c r="D2" s="279"/>
      <c r="E2" s="279"/>
      <c r="F2" s="279"/>
      <c r="G2" s="279"/>
      <c r="H2" s="279"/>
      <c r="I2" s="279"/>
      <c r="J2" s="279"/>
      <c r="K2" s="279"/>
      <c r="L2" s="279"/>
      <c r="M2" s="279"/>
      <c r="N2" s="199"/>
      <c r="O2" s="199"/>
      <c r="P2" s="199"/>
      <c r="Q2" s="199"/>
      <c r="R2" s="199"/>
      <c r="S2" s="199"/>
      <c r="T2" s="199"/>
      <c r="U2" s="279" t="s">
        <v>21</v>
      </c>
      <c r="V2" s="279"/>
      <c r="W2" s="279"/>
      <c r="X2" s="279"/>
      <c r="Y2" s="279"/>
      <c r="Z2" s="279"/>
      <c r="AA2" s="279"/>
      <c r="AB2" s="279"/>
      <c r="AC2" s="279"/>
      <c r="AD2" s="279"/>
      <c r="AE2" s="279"/>
      <c r="AF2" s="279"/>
      <c r="AG2" s="279"/>
      <c r="AH2" s="279"/>
      <c r="AI2" s="279"/>
      <c r="AJ2" s="279"/>
      <c r="AK2" s="279"/>
      <c r="AL2" s="279"/>
      <c r="AM2" s="279"/>
      <c r="AN2" s="279"/>
      <c r="AO2" s="279"/>
      <c r="AP2" s="279"/>
      <c r="AQ2" s="199"/>
      <c r="AR2" s="199"/>
    </row>
    <row r="3" spans="1:44" s="200" customFormat="1" ht="12" customHeight="1" x14ac:dyDescent="0.2">
      <c r="A3" s="279" t="s">
        <v>51</v>
      </c>
      <c r="B3" s="279"/>
      <c r="C3" s="279"/>
      <c r="D3" s="279"/>
      <c r="E3" s="279"/>
      <c r="F3" s="279"/>
      <c r="G3" s="279"/>
      <c r="H3" s="279"/>
      <c r="I3" s="279"/>
      <c r="J3" s="279"/>
      <c r="K3" s="279"/>
      <c r="L3" s="279"/>
      <c r="M3" s="279"/>
      <c r="N3" s="199"/>
      <c r="O3" s="199"/>
      <c r="P3" s="199"/>
      <c r="Q3" s="199"/>
      <c r="R3" s="199"/>
      <c r="S3" s="199"/>
      <c r="T3" s="199"/>
      <c r="U3" s="279" t="s">
        <v>51</v>
      </c>
      <c r="V3" s="279"/>
      <c r="W3" s="279"/>
      <c r="X3" s="279"/>
      <c r="Y3" s="279"/>
      <c r="Z3" s="279"/>
      <c r="AA3" s="279"/>
      <c r="AB3" s="279"/>
      <c r="AC3" s="279"/>
      <c r="AD3" s="279"/>
      <c r="AE3" s="279"/>
      <c r="AF3" s="279"/>
      <c r="AG3" s="279"/>
      <c r="AH3" s="279"/>
      <c r="AI3" s="279"/>
      <c r="AJ3" s="279"/>
      <c r="AK3" s="279"/>
      <c r="AL3" s="279"/>
      <c r="AM3" s="279"/>
      <c r="AN3" s="279"/>
      <c r="AO3" s="279"/>
      <c r="AP3" s="279"/>
      <c r="AQ3" s="199"/>
      <c r="AR3" s="199"/>
    </row>
    <row r="4" spans="1:44" s="200" customFormat="1" ht="0.75" customHeight="1" x14ac:dyDescent="0.2">
      <c r="A4" s="199"/>
      <c r="B4" s="199"/>
      <c r="C4" s="199"/>
      <c r="D4" s="199"/>
      <c r="E4" s="199"/>
      <c r="F4" s="199"/>
      <c r="G4" s="199"/>
      <c r="H4" s="199"/>
      <c r="I4" s="199"/>
      <c r="J4" s="199"/>
      <c r="K4" s="199"/>
      <c r="L4" s="199"/>
      <c r="M4" s="199"/>
      <c r="N4" s="199"/>
      <c r="O4" s="199"/>
      <c r="P4" s="199"/>
      <c r="Q4" s="199"/>
      <c r="R4" s="199"/>
      <c r="S4" s="199"/>
      <c r="T4" s="199"/>
      <c r="U4" s="199"/>
      <c r="W4" s="199"/>
      <c r="X4" s="199"/>
      <c r="Y4" s="199"/>
      <c r="Z4" s="199"/>
      <c r="AA4" s="199"/>
      <c r="AC4" s="199"/>
      <c r="AD4" s="199"/>
      <c r="AE4" s="199"/>
      <c r="AF4" s="199"/>
      <c r="AG4" s="199"/>
      <c r="AH4" s="199"/>
      <c r="AI4" s="199"/>
      <c r="AJ4" s="199"/>
      <c r="AK4" s="199"/>
      <c r="AL4" s="199"/>
      <c r="AM4" s="199"/>
      <c r="AN4" s="199"/>
      <c r="AO4" s="199"/>
      <c r="AP4" s="199"/>
      <c r="AQ4" s="199"/>
      <c r="AR4" s="199"/>
    </row>
    <row r="5" spans="1:44" s="200" customFormat="1" ht="0.75" customHeight="1" x14ac:dyDescent="0.2">
      <c r="A5" s="199"/>
      <c r="B5" s="199"/>
      <c r="C5" s="199"/>
      <c r="D5" s="199"/>
      <c r="E5" s="199"/>
      <c r="F5" s="199"/>
      <c r="G5" s="199"/>
      <c r="H5" s="199"/>
      <c r="I5" s="199"/>
      <c r="J5" s="199"/>
      <c r="K5" s="199"/>
      <c r="L5" s="199"/>
      <c r="M5" s="199"/>
      <c r="N5" s="199"/>
      <c r="O5" s="199"/>
      <c r="P5" s="199"/>
      <c r="Q5" s="199"/>
      <c r="R5" s="199"/>
      <c r="S5" s="199"/>
      <c r="T5" s="199"/>
      <c r="U5" s="199"/>
      <c r="W5" s="199"/>
      <c r="X5" s="199"/>
      <c r="Y5" s="199"/>
      <c r="Z5" s="199"/>
      <c r="AA5" s="199"/>
      <c r="AC5" s="199"/>
      <c r="AD5" s="199"/>
      <c r="AE5" s="199"/>
      <c r="AF5" s="199"/>
      <c r="AG5" s="199"/>
      <c r="AH5" s="199"/>
      <c r="AI5" s="199"/>
      <c r="AJ5" s="199"/>
      <c r="AK5" s="199"/>
      <c r="AL5" s="199"/>
      <c r="AM5" s="199"/>
      <c r="AN5" s="199"/>
      <c r="AO5" s="199"/>
      <c r="AP5" s="199"/>
      <c r="AQ5" s="199"/>
      <c r="AR5" s="199"/>
    </row>
    <row r="6" spans="1:44" s="198" customFormat="1" ht="12" x14ac:dyDescent="0.2">
      <c r="A6" s="201"/>
      <c r="B6" s="201"/>
      <c r="C6" s="276">
        <v>2015000000</v>
      </c>
      <c r="D6" s="271"/>
      <c r="E6" s="277"/>
      <c r="F6" s="274"/>
      <c r="G6" s="271"/>
      <c r="H6" s="274"/>
      <c r="I6" s="278"/>
      <c r="J6" s="271"/>
      <c r="K6" s="271"/>
      <c r="L6" s="271"/>
      <c r="M6" s="271"/>
      <c r="O6" s="273">
        <v>2015</v>
      </c>
      <c r="P6" s="271"/>
      <c r="Q6" s="271"/>
      <c r="R6" s="271"/>
      <c r="S6" s="271"/>
      <c r="U6" s="201"/>
      <c r="W6" s="273">
        <v>2015</v>
      </c>
      <c r="X6" s="274"/>
      <c r="Y6" s="274"/>
      <c r="Z6" s="274"/>
      <c r="AA6" s="274"/>
      <c r="AC6" s="273">
        <v>2016</v>
      </c>
      <c r="AD6" s="271"/>
      <c r="AE6" s="271"/>
      <c r="AF6" s="274"/>
      <c r="AG6" s="274"/>
      <c r="AH6" s="274"/>
      <c r="AI6" s="274"/>
      <c r="AJ6" s="274"/>
      <c r="AK6" s="274"/>
      <c r="AL6" s="274"/>
      <c r="AM6" s="274"/>
      <c r="AN6" s="202"/>
      <c r="AO6" s="273">
        <v>2017</v>
      </c>
      <c r="AP6" s="274"/>
      <c r="AQ6" s="202"/>
      <c r="AR6" s="202"/>
    </row>
    <row r="7" spans="1:44" s="198" customFormat="1" ht="12" x14ac:dyDescent="0.2">
      <c r="A7" s="203" t="s">
        <v>52</v>
      </c>
      <c r="B7" s="201"/>
      <c r="C7" s="268" t="s">
        <v>53</v>
      </c>
      <c r="D7" s="269"/>
      <c r="E7" s="204"/>
      <c r="F7" s="270" t="s">
        <v>54</v>
      </c>
      <c r="G7" s="271"/>
      <c r="H7" s="205"/>
      <c r="I7" s="270" t="s">
        <v>55</v>
      </c>
      <c r="J7" s="271"/>
      <c r="K7" s="206"/>
      <c r="L7" s="268" t="s">
        <v>56</v>
      </c>
      <c r="M7" s="272"/>
      <c r="N7" s="205"/>
      <c r="O7" s="268" t="s">
        <v>53</v>
      </c>
      <c r="P7" s="275"/>
      <c r="Q7" s="206"/>
      <c r="R7" s="268" t="s">
        <v>54</v>
      </c>
      <c r="S7" s="275"/>
      <c r="T7" s="205"/>
      <c r="U7" s="203" t="s">
        <v>52</v>
      </c>
      <c r="W7" s="268" t="s">
        <v>55</v>
      </c>
      <c r="X7" s="269"/>
      <c r="Y7" s="206"/>
      <c r="Z7" s="268" t="s">
        <v>56</v>
      </c>
      <c r="AA7" s="272"/>
      <c r="AC7" s="270" t="s">
        <v>53</v>
      </c>
      <c r="AD7" s="281"/>
      <c r="AE7" s="205"/>
      <c r="AF7" s="270" t="s">
        <v>54</v>
      </c>
      <c r="AG7" s="271"/>
      <c r="AH7" s="205"/>
      <c r="AI7" s="270" t="s">
        <v>55</v>
      </c>
      <c r="AJ7" s="281"/>
      <c r="AK7" s="207"/>
      <c r="AL7" s="268" t="s">
        <v>56</v>
      </c>
      <c r="AM7" s="272"/>
      <c r="AN7" s="205"/>
      <c r="AO7" s="268" t="s">
        <v>53</v>
      </c>
      <c r="AP7" s="271"/>
      <c r="AQ7" s="205"/>
      <c r="AR7" s="205"/>
    </row>
    <row r="8" spans="1:44" s="194" customFormat="1" ht="12.75" customHeight="1" x14ac:dyDescent="0.2">
      <c r="A8" s="195"/>
      <c r="B8" s="195"/>
      <c r="C8" s="47" t="s">
        <v>57</v>
      </c>
      <c r="D8" s="47" t="s">
        <v>57</v>
      </c>
      <c r="E8" s="195"/>
      <c r="F8" s="47" t="s">
        <v>57</v>
      </c>
      <c r="G8" s="47" t="s">
        <v>57</v>
      </c>
      <c r="H8" s="16"/>
      <c r="I8" s="48" t="s">
        <v>57</v>
      </c>
      <c r="J8" s="48" t="s">
        <v>57</v>
      </c>
      <c r="K8" s="16"/>
      <c r="L8" s="48" t="s">
        <v>57</v>
      </c>
      <c r="M8" s="48" t="s">
        <v>57</v>
      </c>
      <c r="N8" s="16"/>
      <c r="O8" s="48" t="s">
        <v>57</v>
      </c>
      <c r="P8" s="48" t="s">
        <v>57</v>
      </c>
      <c r="Q8" s="16"/>
      <c r="R8" s="48" t="s">
        <v>57</v>
      </c>
      <c r="S8" s="48" t="s">
        <v>57</v>
      </c>
      <c r="T8" s="195"/>
      <c r="U8" s="195"/>
      <c r="W8" s="195"/>
      <c r="X8" s="195"/>
      <c r="Y8" s="195"/>
      <c r="Z8" s="195"/>
      <c r="AA8" s="195"/>
      <c r="AC8" s="48" t="s">
        <v>57</v>
      </c>
      <c r="AD8" s="48" t="s">
        <v>57</v>
      </c>
      <c r="AE8" s="16"/>
      <c r="AF8" s="48" t="s">
        <v>57</v>
      </c>
      <c r="AG8" s="48" t="s">
        <v>57</v>
      </c>
      <c r="AH8" s="16"/>
      <c r="AI8" s="48" t="s">
        <v>57</v>
      </c>
      <c r="AJ8" s="48" t="s">
        <v>57</v>
      </c>
      <c r="AK8" s="195"/>
      <c r="AL8" s="47" t="s">
        <v>57</v>
      </c>
      <c r="AM8" s="47" t="s">
        <v>57</v>
      </c>
      <c r="AN8" s="195"/>
      <c r="AO8" s="48" t="s">
        <v>57</v>
      </c>
      <c r="AP8" s="48" t="s">
        <v>57</v>
      </c>
      <c r="AQ8" s="195"/>
      <c r="AR8" s="195"/>
    </row>
    <row r="9" spans="1:44" s="194" customFormat="1" x14ac:dyDescent="0.2">
      <c r="A9" s="49" t="s">
        <v>58</v>
      </c>
      <c r="B9" s="195" t="s">
        <v>332</v>
      </c>
      <c r="C9" s="17" t="s">
        <v>59</v>
      </c>
      <c r="D9" s="17" t="s">
        <v>60</v>
      </c>
      <c r="E9" s="30"/>
      <c r="F9" s="17" t="s">
        <v>59</v>
      </c>
      <c r="G9" s="17" t="s">
        <v>60</v>
      </c>
      <c r="H9" s="16"/>
      <c r="I9" s="17" t="s">
        <v>59</v>
      </c>
      <c r="J9" s="17" t="s">
        <v>60</v>
      </c>
      <c r="K9" s="16"/>
      <c r="L9" s="17" t="s">
        <v>59</v>
      </c>
      <c r="M9" s="17" t="s">
        <v>60</v>
      </c>
      <c r="N9" s="16"/>
      <c r="O9" s="48" t="s">
        <v>59</v>
      </c>
      <c r="P9" s="48" t="s">
        <v>60</v>
      </c>
      <c r="Q9" s="16"/>
      <c r="R9" s="48" t="s">
        <v>59</v>
      </c>
      <c r="S9" s="48" t="s">
        <v>60</v>
      </c>
      <c r="T9" s="16"/>
      <c r="U9" s="49" t="s">
        <v>58</v>
      </c>
      <c r="W9" s="48" t="s">
        <v>57</v>
      </c>
      <c r="X9" s="48" t="s">
        <v>57</v>
      </c>
      <c r="Y9" s="16"/>
      <c r="Z9" s="48" t="s">
        <v>57</v>
      </c>
      <c r="AA9" s="48" t="s">
        <v>57</v>
      </c>
      <c r="AC9" s="17" t="s">
        <v>59</v>
      </c>
      <c r="AD9" s="17" t="s">
        <v>60</v>
      </c>
      <c r="AE9" s="16"/>
      <c r="AF9" s="17" t="s">
        <v>59</v>
      </c>
      <c r="AG9" s="17" t="s">
        <v>60</v>
      </c>
      <c r="AH9" s="16"/>
      <c r="AI9" s="17" t="s">
        <v>59</v>
      </c>
      <c r="AJ9" s="17" t="s">
        <v>60</v>
      </c>
      <c r="AK9" s="16"/>
      <c r="AL9" s="17" t="s">
        <v>59</v>
      </c>
      <c r="AM9" s="17" t="s">
        <v>60</v>
      </c>
      <c r="AN9" s="16"/>
      <c r="AO9" s="17" t="s">
        <v>59</v>
      </c>
      <c r="AP9" s="17" t="s">
        <v>60</v>
      </c>
      <c r="AQ9" s="16"/>
      <c r="AR9" s="16"/>
    </row>
    <row r="10" spans="1:44" s="200" customFormat="1" ht="10.5" customHeight="1" x14ac:dyDescent="0.2">
      <c r="A10" s="200" t="s">
        <v>61</v>
      </c>
      <c r="B10" s="199"/>
      <c r="T10" s="208"/>
      <c r="U10" s="200" t="s">
        <v>61</v>
      </c>
      <c r="W10" s="209" t="s">
        <v>59</v>
      </c>
      <c r="X10" s="209" t="s">
        <v>60</v>
      </c>
      <c r="Y10" s="208"/>
      <c r="Z10" s="209" t="s">
        <v>59</v>
      </c>
      <c r="AA10" s="209" t="s">
        <v>60</v>
      </c>
      <c r="AC10" s="212"/>
      <c r="AD10" s="213"/>
      <c r="AF10" s="212"/>
      <c r="AG10" s="213"/>
      <c r="AI10" s="212"/>
      <c r="AJ10" s="213"/>
      <c r="AK10" s="208"/>
      <c r="AL10" s="208"/>
      <c r="AM10" s="208"/>
      <c r="AN10" s="208"/>
      <c r="AO10" s="214"/>
      <c r="AQ10" s="208"/>
      <c r="AR10" s="208"/>
    </row>
    <row r="11" spans="1:44" s="200" customFormat="1" ht="24" x14ac:dyDescent="0.2">
      <c r="A11" s="200" t="s">
        <v>62</v>
      </c>
      <c r="B11" s="199"/>
      <c r="C11" s="215">
        <v>22071000000</v>
      </c>
      <c r="D11" s="216">
        <v>5.5999999999999999E-3</v>
      </c>
      <c r="E11" s="215"/>
      <c r="F11" s="215">
        <v>20235000000</v>
      </c>
      <c r="G11" s="216">
        <v>5.5999999999999999E-3</v>
      </c>
      <c r="H11" s="213"/>
      <c r="I11" s="215">
        <v>20549000000</v>
      </c>
      <c r="J11" s="216">
        <v>4.4993538580000002E-3</v>
      </c>
      <c r="K11" s="215"/>
      <c r="L11" s="215">
        <v>19301000000</v>
      </c>
      <c r="M11" s="216">
        <v>4.4999999999999997E-3</v>
      </c>
      <c r="N11" s="213"/>
      <c r="O11" s="212"/>
      <c r="P11" s="213"/>
      <c r="Q11" s="212"/>
      <c r="R11" s="212"/>
      <c r="S11" s="213"/>
      <c r="T11" s="215"/>
      <c r="U11" s="200" t="s">
        <v>62</v>
      </c>
      <c r="W11" s="212"/>
      <c r="X11" s="213"/>
      <c r="Z11" s="212"/>
      <c r="AA11" s="213"/>
      <c r="AC11" s="215">
        <v>14909000000</v>
      </c>
      <c r="AD11" s="216">
        <v>6.8576692540000001E-3</v>
      </c>
      <c r="AE11" s="217"/>
      <c r="AF11" s="215">
        <v>14394000000</v>
      </c>
      <c r="AG11" s="216">
        <v>6.841550351E-3</v>
      </c>
      <c r="AH11" s="215"/>
      <c r="AI11" s="215">
        <v>14066000000</v>
      </c>
      <c r="AJ11" s="216">
        <v>7.3995272589999998E-3</v>
      </c>
      <c r="AK11" s="215"/>
      <c r="AL11" s="215">
        <v>15447000000</v>
      </c>
      <c r="AM11" s="216">
        <v>7.0823285060000003E-3</v>
      </c>
      <c r="AN11" s="215"/>
      <c r="AO11" s="218">
        <v>14714000000</v>
      </c>
      <c r="AP11" s="216">
        <v>6.0308165529999996E-3</v>
      </c>
      <c r="AQ11" s="215"/>
      <c r="AR11" s="215"/>
    </row>
    <row r="12" spans="1:44" s="200" customFormat="1" ht="24" x14ac:dyDescent="0.2">
      <c r="A12" s="200" t="s">
        <v>63</v>
      </c>
      <c r="B12" s="199"/>
      <c r="C12" s="219">
        <v>81160000000</v>
      </c>
      <c r="D12" s="216">
        <v>2.3E-3</v>
      </c>
      <c r="E12" s="220"/>
      <c r="F12" s="219">
        <v>81846000000</v>
      </c>
      <c r="G12" s="216">
        <v>2.0999999999999999E-3</v>
      </c>
      <c r="H12" s="213"/>
      <c r="I12" s="219">
        <v>84175000000</v>
      </c>
      <c r="J12" s="216">
        <v>1.9990831890000001E-3</v>
      </c>
      <c r="K12" s="220"/>
      <c r="L12" s="219">
        <v>84880000000</v>
      </c>
      <c r="M12" s="216">
        <v>1.8E-3</v>
      </c>
      <c r="N12" s="213"/>
      <c r="O12" s="221"/>
      <c r="P12" s="213"/>
      <c r="Q12" s="221"/>
      <c r="R12" s="221"/>
      <c r="S12" s="213"/>
      <c r="T12" s="220"/>
      <c r="U12" s="200" t="s">
        <v>63</v>
      </c>
      <c r="W12" s="221"/>
      <c r="X12" s="213"/>
      <c r="Z12" s="221"/>
      <c r="AA12" s="213"/>
      <c r="AC12" s="219">
        <v>89092000000</v>
      </c>
      <c r="AD12" s="216">
        <v>2.762588285E-3</v>
      </c>
      <c r="AE12" s="222"/>
      <c r="AF12" s="219">
        <v>97788000000</v>
      </c>
      <c r="AG12" s="216">
        <v>2.9509433839999999E-3</v>
      </c>
      <c r="AH12" s="220"/>
      <c r="AI12" s="219">
        <v>74102000000</v>
      </c>
      <c r="AJ12" s="216">
        <v>1.9788792179999998E-3</v>
      </c>
      <c r="AK12" s="220"/>
      <c r="AL12" s="219">
        <v>61672000000</v>
      </c>
      <c r="AM12" s="216">
        <v>1.8179226880000001E-3</v>
      </c>
      <c r="AN12" s="220"/>
      <c r="AO12" s="223">
        <v>66043000000</v>
      </c>
      <c r="AP12" s="216">
        <v>3.5152100109999999E-3</v>
      </c>
      <c r="AQ12" s="220"/>
      <c r="AR12" s="220"/>
    </row>
    <row r="13" spans="1:44" s="200" customFormat="1" ht="24" x14ac:dyDescent="0.2">
      <c r="A13" s="200" t="s">
        <v>64</v>
      </c>
      <c r="B13" s="199"/>
      <c r="C13" s="219">
        <v>20416000000</v>
      </c>
      <c r="D13" s="216">
        <v>5.8999999999999999E-3</v>
      </c>
      <c r="E13" s="220"/>
      <c r="F13" s="219">
        <v>23545000000</v>
      </c>
      <c r="G13" s="216">
        <v>6.1000000000000004E-3</v>
      </c>
      <c r="H13" s="213"/>
      <c r="I13" s="219">
        <v>25366000000</v>
      </c>
      <c r="J13" s="216">
        <v>6.1402077849999999E-3</v>
      </c>
      <c r="K13" s="220"/>
      <c r="L13" s="219">
        <v>24147000000</v>
      </c>
      <c r="M13" s="216">
        <v>6.8999999999999999E-3</v>
      </c>
      <c r="N13" s="213"/>
      <c r="O13" s="221"/>
      <c r="P13" s="213"/>
      <c r="Q13" s="221"/>
      <c r="R13" s="221"/>
      <c r="S13" s="213"/>
      <c r="T13" s="220"/>
      <c r="U13" s="200" t="s">
        <v>64</v>
      </c>
      <c r="W13" s="221"/>
      <c r="X13" s="213"/>
      <c r="Z13" s="221"/>
      <c r="AA13" s="213"/>
      <c r="AC13" s="219">
        <v>23623000000</v>
      </c>
      <c r="AD13" s="216">
        <v>8.3565734470000003E-3</v>
      </c>
      <c r="AE13" s="222"/>
      <c r="AF13" s="219">
        <v>25813000000</v>
      </c>
      <c r="AG13" s="216">
        <v>8.7132560939999996E-3</v>
      </c>
      <c r="AH13" s="220"/>
      <c r="AI13" s="219">
        <v>26376000000</v>
      </c>
      <c r="AJ13" s="216">
        <v>9.3493892949999997E-3</v>
      </c>
      <c r="AK13" s="220"/>
      <c r="AL13" s="219">
        <v>27233000000</v>
      </c>
      <c r="AM13" s="216">
        <v>9.6958304640000006E-3</v>
      </c>
      <c r="AN13" s="220"/>
      <c r="AO13" s="223">
        <v>25312000000</v>
      </c>
      <c r="AP13" s="216">
        <v>1.068330114E-2</v>
      </c>
      <c r="AQ13" s="220"/>
      <c r="AR13" s="220"/>
    </row>
    <row r="14" spans="1:44" s="200" customFormat="1" ht="10.5" customHeight="1" x14ac:dyDescent="0.2">
      <c r="A14" s="200" t="s">
        <v>65</v>
      </c>
      <c r="B14" s="199"/>
      <c r="C14" s="219">
        <v>20051000000</v>
      </c>
      <c r="D14" s="216">
        <v>0.01</v>
      </c>
      <c r="E14" s="220"/>
      <c r="F14" s="219">
        <v>20467000000</v>
      </c>
      <c r="G14" s="216">
        <v>1.01E-2</v>
      </c>
      <c r="H14" s="213"/>
      <c r="I14" s="219">
        <v>19839000000</v>
      </c>
      <c r="J14" s="216">
        <v>1.0500172130000001E-2</v>
      </c>
      <c r="K14" s="220"/>
      <c r="L14" s="219">
        <v>19321000000</v>
      </c>
      <c r="M14" s="216">
        <v>1.09E-2</v>
      </c>
      <c r="N14" s="213"/>
      <c r="O14" s="221"/>
      <c r="P14" s="213"/>
      <c r="Q14" s="221"/>
      <c r="R14" s="221"/>
      <c r="S14" s="213"/>
      <c r="T14" s="220"/>
      <c r="U14" s="200" t="s">
        <v>65</v>
      </c>
      <c r="W14" s="221"/>
      <c r="X14" s="213"/>
      <c r="Z14" s="221"/>
      <c r="AA14" s="213"/>
      <c r="AC14" s="219">
        <v>18907000000</v>
      </c>
      <c r="AD14" s="216">
        <v>1.3436609279999999E-2</v>
      </c>
      <c r="AE14" s="222"/>
      <c r="AF14" s="219">
        <v>18226000000</v>
      </c>
      <c r="AG14" s="216">
        <v>1.401126967E-2</v>
      </c>
      <c r="AH14" s="220"/>
      <c r="AI14" s="219">
        <v>18132000000</v>
      </c>
      <c r="AJ14" s="216">
        <v>1.484494422E-2</v>
      </c>
      <c r="AK14" s="220"/>
      <c r="AL14" s="219">
        <v>17547000000</v>
      </c>
      <c r="AM14" s="216">
        <v>1.6077564870000002E-2</v>
      </c>
      <c r="AN14" s="220"/>
      <c r="AO14" s="223">
        <v>15753000000</v>
      </c>
      <c r="AP14" s="216">
        <v>1.9366651490000001E-2</v>
      </c>
      <c r="AQ14" s="220"/>
      <c r="AR14" s="220"/>
    </row>
    <row r="15" spans="1:44" s="200" customFormat="1" ht="10.5" customHeight="1" x14ac:dyDescent="0.2">
      <c r="A15" s="200" t="s">
        <v>66</v>
      </c>
      <c r="B15" s="199"/>
      <c r="C15" s="219"/>
      <c r="D15" s="213"/>
      <c r="E15" s="224"/>
      <c r="F15" s="219"/>
      <c r="G15" s="213"/>
      <c r="H15" s="213"/>
      <c r="I15" s="219"/>
      <c r="J15" s="213"/>
      <c r="K15" s="224"/>
      <c r="L15" s="219"/>
      <c r="M15" s="213"/>
      <c r="N15" s="213"/>
      <c r="T15" s="224"/>
      <c r="U15" s="200" t="s">
        <v>66</v>
      </c>
      <c r="AC15" s="219"/>
      <c r="AD15" s="213"/>
      <c r="AE15" s="225"/>
      <c r="AF15" s="219"/>
      <c r="AG15" s="213"/>
      <c r="AH15" s="224"/>
      <c r="AI15" s="219"/>
      <c r="AJ15" s="213"/>
      <c r="AK15" s="224"/>
      <c r="AL15" s="219"/>
      <c r="AM15" s="213"/>
      <c r="AN15" s="224"/>
      <c r="AO15" s="223"/>
      <c r="AP15" s="213"/>
      <c r="AQ15" s="224"/>
      <c r="AR15" s="224"/>
    </row>
    <row r="16" spans="1:44" s="200" customFormat="1" ht="10.5" customHeight="1" x14ac:dyDescent="0.2">
      <c r="A16" s="200" t="s">
        <v>67</v>
      </c>
      <c r="B16" s="199"/>
      <c r="C16" s="219">
        <v>25256000000</v>
      </c>
      <c r="D16" s="216">
        <v>2.1399999999999999E-2</v>
      </c>
      <c r="E16" s="219"/>
      <c r="F16" s="219">
        <v>26716000000</v>
      </c>
      <c r="G16" s="216">
        <v>2.06E-2</v>
      </c>
      <c r="H16" s="213"/>
      <c r="I16" s="219">
        <v>27411000000</v>
      </c>
      <c r="J16" s="216">
        <v>2.1457668589999999E-2</v>
      </c>
      <c r="K16" s="219"/>
      <c r="L16" s="219">
        <v>27751000000</v>
      </c>
      <c r="M16" s="216">
        <v>2.06E-2</v>
      </c>
      <c r="N16" s="213"/>
      <c r="O16" s="224"/>
      <c r="P16" s="213"/>
      <c r="Q16" s="224"/>
      <c r="R16" s="224"/>
      <c r="S16" s="213"/>
      <c r="T16" s="219"/>
      <c r="U16" s="200" t="s">
        <v>67</v>
      </c>
      <c r="W16" s="224"/>
      <c r="X16" s="213"/>
      <c r="Z16" s="224"/>
      <c r="AA16" s="213"/>
      <c r="AC16" s="219">
        <v>28506000000</v>
      </c>
      <c r="AD16" s="216">
        <v>2.2149522059999999E-2</v>
      </c>
      <c r="AE16" s="226"/>
      <c r="AF16" s="219">
        <v>29413000000</v>
      </c>
      <c r="AG16" s="216">
        <v>2.2502060040000001E-2</v>
      </c>
      <c r="AH16" s="219"/>
      <c r="AI16" s="219">
        <v>30534000000</v>
      </c>
      <c r="AJ16" s="216">
        <v>2.2220130439999999E-2</v>
      </c>
      <c r="AK16" s="219"/>
      <c r="AL16" s="219">
        <v>32730000000</v>
      </c>
      <c r="AM16" s="216">
        <v>2.2319641000000001E-2</v>
      </c>
      <c r="AN16" s="219"/>
      <c r="AO16" s="223">
        <v>30963000000</v>
      </c>
      <c r="AP16" s="216">
        <v>2.44081256E-2</v>
      </c>
      <c r="AQ16" s="219"/>
      <c r="AR16" s="219"/>
    </row>
    <row r="17" spans="1:44" s="200" customFormat="1" ht="10.5" customHeight="1" x14ac:dyDescent="0.2">
      <c r="A17" s="200" t="s">
        <v>68</v>
      </c>
      <c r="B17" s="199"/>
      <c r="C17" s="227">
        <v>12628000000</v>
      </c>
      <c r="D17" s="216">
        <v>1.24E-2</v>
      </c>
      <c r="E17" s="228"/>
      <c r="F17" s="227">
        <v>13893000000</v>
      </c>
      <c r="G17" s="216">
        <v>1.1900000000000001E-2</v>
      </c>
      <c r="H17" s="213"/>
      <c r="I17" s="227">
        <v>14407000000</v>
      </c>
      <c r="J17" s="216">
        <v>1.129756671E-2</v>
      </c>
      <c r="K17" s="220"/>
      <c r="L17" s="227">
        <v>14892000000</v>
      </c>
      <c r="M17" s="216">
        <v>1.17E-2</v>
      </c>
      <c r="N17" s="213"/>
      <c r="O17" s="221"/>
      <c r="P17" s="213"/>
      <c r="Q17" s="221"/>
      <c r="R17" s="221"/>
      <c r="S17" s="213"/>
      <c r="T17" s="220"/>
      <c r="U17" s="200" t="s">
        <v>68</v>
      </c>
      <c r="W17" s="221"/>
      <c r="X17" s="213"/>
      <c r="Z17" s="221"/>
      <c r="AA17" s="213"/>
      <c r="AC17" s="227">
        <v>13783000000</v>
      </c>
      <c r="AD17" s="216">
        <v>1.3940490430000001E-2</v>
      </c>
      <c r="AE17" s="222"/>
      <c r="AF17" s="227">
        <v>12645000000</v>
      </c>
      <c r="AG17" s="216">
        <v>1.565621515E-2</v>
      </c>
      <c r="AH17" s="220"/>
      <c r="AI17" s="227">
        <v>12912000000</v>
      </c>
      <c r="AJ17" s="216">
        <v>1.454005456E-2</v>
      </c>
      <c r="AK17" s="220"/>
      <c r="AL17" s="227">
        <v>13370000000</v>
      </c>
      <c r="AM17" s="216">
        <v>1.582832004E-2</v>
      </c>
      <c r="AN17" s="220"/>
      <c r="AO17" s="229">
        <v>13596000000</v>
      </c>
      <c r="AP17" s="216">
        <v>1.7144717510000001E-2</v>
      </c>
      <c r="AQ17" s="220"/>
      <c r="AR17" s="220"/>
    </row>
    <row r="18" spans="1:44" s="200" customFormat="1" ht="10.5" customHeight="1" x14ac:dyDescent="0.2">
      <c r="A18" s="200" t="s">
        <v>69</v>
      </c>
      <c r="B18" s="199"/>
      <c r="C18" s="219">
        <v>37884000000</v>
      </c>
      <c r="D18" s="216">
        <v>1.84E-2</v>
      </c>
      <c r="E18" s="228"/>
      <c r="F18" s="219">
        <v>40609000000</v>
      </c>
      <c r="G18" s="216">
        <v>1.77E-2</v>
      </c>
      <c r="H18" s="213"/>
      <c r="I18" s="219">
        <v>41818000000</v>
      </c>
      <c r="J18" s="216">
        <v>1.7957257729999999E-2</v>
      </c>
      <c r="K18" s="220"/>
      <c r="L18" s="219">
        <v>42643000000</v>
      </c>
      <c r="M18" s="216">
        <v>1.7500000000000002E-2</v>
      </c>
      <c r="N18" s="213"/>
      <c r="O18" s="221"/>
      <c r="P18" s="213"/>
      <c r="Q18" s="221"/>
      <c r="R18" s="221"/>
      <c r="S18" s="213"/>
      <c r="T18" s="220"/>
      <c r="U18" s="200" t="s">
        <v>69</v>
      </c>
      <c r="W18" s="221"/>
      <c r="X18" s="213"/>
      <c r="Z18" s="221"/>
      <c r="AA18" s="213"/>
      <c r="AC18" s="219">
        <f>SUM(AC16:AC17)</f>
        <v>42289000000</v>
      </c>
      <c r="AD18" s="216">
        <v>1.9474005539999999E-2</v>
      </c>
      <c r="AE18" s="222"/>
      <c r="AF18" s="219">
        <f>SUM(AF16:AF17)</f>
        <v>42058000000</v>
      </c>
      <c r="AG18" s="216">
        <v>2.044385177E-2</v>
      </c>
      <c r="AH18" s="220"/>
      <c r="AI18" s="219">
        <f>SUM(AI16:AI17)</f>
        <v>43446000000</v>
      </c>
      <c r="AJ18" s="216">
        <v>1.993771229E-2</v>
      </c>
      <c r="AK18" s="220"/>
      <c r="AL18" s="219">
        <f>SUM(AL16:AL17)</f>
        <v>46100000000</v>
      </c>
      <c r="AM18" s="216">
        <v>2.0436998509999998E-2</v>
      </c>
      <c r="AN18" s="220"/>
      <c r="AO18" s="223">
        <v>44559000000</v>
      </c>
      <c r="AP18" s="216">
        <v>2.219155049E-2</v>
      </c>
      <c r="AQ18" s="220"/>
      <c r="AR18" s="220"/>
    </row>
    <row r="19" spans="1:44" s="200" customFormat="1" ht="10.5" customHeight="1" x14ac:dyDescent="0.2">
      <c r="A19" s="200" t="s">
        <v>70</v>
      </c>
      <c r="B19" s="199"/>
      <c r="C19" s="219"/>
      <c r="D19" s="213"/>
      <c r="E19" s="230"/>
      <c r="F19" s="219"/>
      <c r="G19" s="213"/>
      <c r="H19" s="213"/>
      <c r="I19" s="219"/>
      <c r="J19" s="213"/>
      <c r="K19" s="224"/>
      <c r="L19" s="219"/>
      <c r="M19" s="213"/>
      <c r="N19" s="213"/>
      <c r="T19" s="224"/>
      <c r="U19" s="200" t="s">
        <v>71</v>
      </c>
      <c r="AC19" s="219"/>
      <c r="AD19" s="213"/>
      <c r="AE19" s="225"/>
      <c r="AF19" s="219"/>
      <c r="AG19" s="213"/>
      <c r="AH19" s="224"/>
      <c r="AI19" s="219"/>
      <c r="AJ19" s="213"/>
      <c r="AK19" s="224"/>
      <c r="AL19" s="219"/>
      <c r="AM19" s="213"/>
      <c r="AN19" s="224"/>
      <c r="AO19" s="223"/>
      <c r="AP19" s="213"/>
      <c r="AQ19" s="224"/>
      <c r="AR19" s="224"/>
    </row>
    <row r="20" spans="1:44" s="200" customFormat="1" ht="10.5" customHeight="1" x14ac:dyDescent="0.2">
      <c r="A20" s="200" t="s">
        <v>72</v>
      </c>
      <c r="B20" s="199"/>
      <c r="C20" s="219">
        <v>27454000000</v>
      </c>
      <c r="D20" s="216">
        <v>1.38E-2</v>
      </c>
      <c r="E20" s="228"/>
      <c r="F20" s="219">
        <v>28331000000</v>
      </c>
      <c r="G20" s="216">
        <v>1.4200000000000001E-2</v>
      </c>
      <c r="H20" s="213"/>
      <c r="I20" s="219">
        <v>23935000000</v>
      </c>
      <c r="J20" s="216">
        <v>1.5249222200000001E-2</v>
      </c>
      <c r="K20" s="220"/>
      <c r="L20" s="219">
        <v>23955000000</v>
      </c>
      <c r="M20" s="216">
        <v>1.5299999999999999E-2</v>
      </c>
      <c r="N20" s="213"/>
      <c r="O20" s="221"/>
      <c r="P20" s="213"/>
      <c r="Q20" s="221"/>
      <c r="R20" s="221"/>
      <c r="S20" s="213"/>
      <c r="T20" s="220"/>
      <c r="U20" s="200" t="s">
        <v>72</v>
      </c>
      <c r="W20" s="221"/>
      <c r="X20" s="213"/>
      <c r="Z20" s="221"/>
      <c r="AA20" s="213"/>
      <c r="AC20" s="219">
        <v>24479000000</v>
      </c>
      <c r="AD20" s="216">
        <v>1.503696843E-2</v>
      </c>
      <c r="AE20" s="222"/>
      <c r="AF20" s="219">
        <v>24571000000</v>
      </c>
      <c r="AG20" s="216">
        <v>1.4971357540000001E-2</v>
      </c>
      <c r="AH20" s="220"/>
      <c r="AI20" s="219">
        <v>25279000000</v>
      </c>
      <c r="AJ20" s="216">
        <v>1.487419634E-2</v>
      </c>
      <c r="AK20" s="220"/>
      <c r="AL20" s="219">
        <v>25953000000</v>
      </c>
      <c r="AM20" s="216">
        <v>1.544570307E-2</v>
      </c>
      <c r="AN20" s="220"/>
      <c r="AO20" s="219">
        <v>26239000000</v>
      </c>
      <c r="AP20" s="216">
        <v>1.6020224789999999E-2</v>
      </c>
      <c r="AQ20" s="220"/>
      <c r="AR20" s="220"/>
    </row>
    <row r="21" spans="1:44" s="200" customFormat="1" ht="10.5" customHeight="1" x14ac:dyDescent="0.2">
      <c r="A21" s="200" t="s">
        <v>73</v>
      </c>
      <c r="B21" s="199"/>
      <c r="C21" s="219">
        <v>52744000000</v>
      </c>
      <c r="D21" s="216">
        <v>1.6799999999999999E-2</v>
      </c>
      <c r="E21" s="228"/>
      <c r="F21" s="219">
        <v>56332000000</v>
      </c>
      <c r="G21" s="216">
        <v>1.77E-2</v>
      </c>
      <c r="H21" s="213"/>
      <c r="I21" s="219">
        <v>55624000000</v>
      </c>
      <c r="J21" s="216">
        <v>1.7581400739999999E-2</v>
      </c>
      <c r="K21" s="220"/>
      <c r="L21" s="219">
        <v>55441000000</v>
      </c>
      <c r="M21" s="216">
        <v>1.8100000000000002E-2</v>
      </c>
      <c r="N21" s="213"/>
      <c r="O21" s="221"/>
      <c r="P21" s="213"/>
      <c r="Q21" s="221"/>
      <c r="R21" s="221"/>
      <c r="S21" s="213"/>
      <c r="T21" s="220"/>
      <c r="U21" s="200" t="s">
        <v>73</v>
      </c>
      <c r="W21" s="221"/>
      <c r="X21" s="213"/>
      <c r="Z21" s="221"/>
      <c r="AA21" s="213"/>
      <c r="AC21" s="219">
        <v>55966000000</v>
      </c>
      <c r="AD21" s="216">
        <v>1.7943070990000001E-2</v>
      </c>
      <c r="AE21" s="222"/>
      <c r="AF21" s="219">
        <v>56050000000</v>
      </c>
      <c r="AG21" s="216">
        <v>1.6833059890000002E-2</v>
      </c>
      <c r="AH21" s="220"/>
      <c r="AI21" s="219">
        <v>56464000000</v>
      </c>
      <c r="AJ21" s="216">
        <v>1.700657237E-2</v>
      </c>
      <c r="AK21" s="220"/>
      <c r="AL21" s="219">
        <v>57049000000</v>
      </c>
      <c r="AM21" s="216">
        <v>1.8186402099999999E-2</v>
      </c>
      <c r="AN21" s="220"/>
      <c r="AO21" s="219">
        <v>56857000000</v>
      </c>
      <c r="AP21" s="216">
        <v>1.902480317E-2</v>
      </c>
      <c r="AQ21" s="220"/>
      <c r="AR21" s="220"/>
    </row>
    <row r="22" spans="1:44" s="200" customFormat="1" ht="10.5" customHeight="1" x14ac:dyDescent="0.2">
      <c r="A22" s="200" t="s">
        <v>74</v>
      </c>
      <c r="B22" s="199"/>
      <c r="C22" s="219">
        <v>5213000000</v>
      </c>
      <c r="D22" s="216">
        <v>2.64E-2</v>
      </c>
      <c r="E22" s="228"/>
      <c r="F22" s="219">
        <v>5021000000</v>
      </c>
      <c r="G22" s="216">
        <v>2.6700000000000002E-2</v>
      </c>
      <c r="H22" s="213"/>
      <c r="I22" s="219">
        <v>4465000000</v>
      </c>
      <c r="J22" s="216">
        <v>2.8143996800000001E-2</v>
      </c>
      <c r="K22" s="220"/>
      <c r="L22" s="219">
        <v>4164000000</v>
      </c>
      <c r="M22" s="216">
        <v>2.8000000000000001E-2</v>
      </c>
      <c r="N22" s="213"/>
      <c r="O22" s="221"/>
      <c r="P22" s="213"/>
      <c r="Q22" s="221"/>
      <c r="R22" s="221"/>
      <c r="S22" s="213"/>
      <c r="T22" s="220"/>
      <c r="U22" s="200" t="s">
        <v>74</v>
      </c>
      <c r="W22" s="221"/>
      <c r="X22" s="213"/>
      <c r="Z22" s="221"/>
      <c r="AA22" s="213"/>
      <c r="AC22" s="219">
        <v>3979000000</v>
      </c>
      <c r="AD22" s="216">
        <v>2.88550417E-2</v>
      </c>
      <c r="AE22" s="222"/>
      <c r="AF22" s="219">
        <v>3778000000</v>
      </c>
      <c r="AG22" s="216">
        <v>2.9032546650000001E-2</v>
      </c>
      <c r="AH22" s="220"/>
      <c r="AI22" s="219">
        <v>3598000000</v>
      </c>
      <c r="AJ22" s="216">
        <v>2.97944222E-2</v>
      </c>
      <c r="AK22" s="220"/>
      <c r="AL22" s="219">
        <v>3461000000</v>
      </c>
      <c r="AM22" s="216">
        <v>3.0757647919999999E-2</v>
      </c>
      <c r="AN22" s="220"/>
      <c r="AO22" s="219">
        <v>3373000000</v>
      </c>
      <c r="AP22" s="216">
        <v>3.106928322E-2</v>
      </c>
      <c r="AQ22" s="220"/>
      <c r="AR22" s="220"/>
    </row>
    <row r="23" spans="1:44" s="200" customFormat="1" ht="10.5" customHeight="1" x14ac:dyDescent="0.2">
      <c r="A23" s="200" t="s">
        <v>75</v>
      </c>
      <c r="B23" s="199"/>
      <c r="C23" s="219">
        <v>38065000000</v>
      </c>
      <c r="D23" s="216">
        <v>1.3299999999999999E-2</v>
      </c>
      <c r="E23" s="231"/>
      <c r="F23" s="219">
        <v>38957000000</v>
      </c>
      <c r="G23" s="216">
        <v>1.24E-2</v>
      </c>
      <c r="H23" s="213"/>
      <c r="I23" s="219">
        <v>37164000000</v>
      </c>
      <c r="J23" s="216">
        <v>1.2756935190000001E-2</v>
      </c>
      <c r="K23" s="219"/>
      <c r="L23" s="219">
        <v>35972000000</v>
      </c>
      <c r="M23" s="216">
        <v>1.2500000000000001E-2</v>
      </c>
      <c r="N23" s="213"/>
      <c r="O23" s="224"/>
      <c r="P23" s="213"/>
      <c r="Q23" s="224"/>
      <c r="R23" s="224"/>
      <c r="S23" s="213"/>
      <c r="T23" s="219"/>
      <c r="U23" s="200" t="s">
        <v>75</v>
      </c>
      <c r="W23" s="224"/>
      <c r="X23" s="213"/>
      <c r="Z23" s="224"/>
      <c r="AA23" s="213"/>
      <c r="AC23" s="219">
        <v>34114000000</v>
      </c>
      <c r="AD23" s="216">
        <v>1.2211787680000001E-2</v>
      </c>
      <c r="AE23" s="226"/>
      <c r="AF23" s="219">
        <v>33603000000</v>
      </c>
      <c r="AG23" s="216">
        <v>1.243418344E-2</v>
      </c>
      <c r="AH23" s="219"/>
      <c r="AI23" s="219">
        <v>33064000000</v>
      </c>
      <c r="AJ23" s="216">
        <v>1.226494243E-2</v>
      </c>
      <c r="AK23" s="219"/>
      <c r="AL23" s="219">
        <v>31197000000</v>
      </c>
      <c r="AM23" s="216">
        <v>1.364230877E-2</v>
      </c>
      <c r="AN23" s="219"/>
      <c r="AO23" s="219">
        <v>28317000000</v>
      </c>
      <c r="AP23" s="216">
        <v>1.253587284E-2</v>
      </c>
      <c r="AQ23" s="219"/>
      <c r="AR23" s="219"/>
    </row>
    <row r="24" spans="1:44" s="200" customFormat="1" ht="10.5" customHeight="1" x14ac:dyDescent="0.2">
      <c r="A24" s="200" t="s">
        <v>76</v>
      </c>
      <c r="B24" s="199"/>
      <c r="C24" s="219">
        <v>3046000000</v>
      </c>
      <c r="D24" s="216">
        <v>2.46E-2</v>
      </c>
      <c r="E24" s="228"/>
      <c r="F24" s="219">
        <v>3253000000</v>
      </c>
      <c r="G24" s="216">
        <v>2.63E-2</v>
      </c>
      <c r="H24" s="213"/>
      <c r="I24" s="219">
        <v>2737000000</v>
      </c>
      <c r="J24" s="216">
        <v>2.7443303490000001E-2</v>
      </c>
      <c r="K24" s="220"/>
      <c r="L24" s="219">
        <v>2786000000</v>
      </c>
      <c r="M24" s="216">
        <v>2.7900000000000001E-2</v>
      </c>
      <c r="N24" s="213"/>
      <c r="O24" s="221"/>
      <c r="Q24" s="221"/>
      <c r="R24" s="221"/>
      <c r="T24" s="220"/>
      <c r="U24" s="200" t="s">
        <v>76</v>
      </c>
      <c r="W24" s="221"/>
      <c r="Z24" s="221"/>
      <c r="AC24" s="219">
        <v>3320000000</v>
      </c>
      <c r="AD24" s="216">
        <v>2.1606745619999999E-2</v>
      </c>
      <c r="AE24" s="222"/>
      <c r="AF24" s="219">
        <v>2152000000</v>
      </c>
      <c r="AG24" s="216">
        <v>2.4530807670000002E-2</v>
      </c>
      <c r="AH24" s="220"/>
      <c r="AI24" s="219">
        <v>2176000000</v>
      </c>
      <c r="AJ24" s="216">
        <v>2.6152676869999999E-2</v>
      </c>
      <c r="AK24" s="220"/>
      <c r="AL24" s="219">
        <v>2288000000</v>
      </c>
      <c r="AM24" s="216">
        <v>3.1680520150000002E-2</v>
      </c>
      <c r="AN24" s="220"/>
      <c r="AO24" s="219">
        <v>2254000000</v>
      </c>
      <c r="AP24" s="216">
        <v>3.1242358089999998E-2</v>
      </c>
      <c r="AQ24" s="220"/>
      <c r="AR24" s="220"/>
    </row>
    <row r="25" spans="1:44" s="200" customFormat="1" ht="10.5" customHeight="1" x14ac:dyDescent="0.2">
      <c r="A25" s="200" t="s">
        <v>77</v>
      </c>
      <c r="B25" s="199"/>
      <c r="C25" s="232">
        <v>126522000000</v>
      </c>
      <c r="D25" s="216">
        <v>1.5699999999999999E-2</v>
      </c>
      <c r="E25" s="230"/>
      <c r="F25" s="232">
        <v>131894000000</v>
      </c>
      <c r="G25" s="216">
        <v>1.5900000000000001E-2</v>
      </c>
      <c r="H25" s="213"/>
      <c r="I25" s="232">
        <v>123925000000</v>
      </c>
      <c r="J25" s="216">
        <v>1.628252908E-2</v>
      </c>
      <c r="K25" s="224"/>
      <c r="L25" s="232">
        <v>122318000000</v>
      </c>
      <c r="M25" s="216">
        <v>1.6500000000000001E-2</v>
      </c>
      <c r="N25" s="213"/>
      <c r="O25" s="224"/>
      <c r="Q25" s="224"/>
      <c r="R25" s="224"/>
      <c r="T25" s="224"/>
      <c r="U25" s="200" t="s">
        <v>77</v>
      </c>
      <c r="W25" s="224"/>
      <c r="Z25" s="224"/>
      <c r="AC25" s="232">
        <f>SUM(AC20:AC24)</f>
        <v>121858000000</v>
      </c>
      <c r="AD25" s="216">
        <v>1.6210977519999999E-2</v>
      </c>
      <c r="AE25" s="233"/>
      <c r="AF25" s="232">
        <f>SUM(AF20:AF24)</f>
        <v>120154000000</v>
      </c>
      <c r="AG25" s="216">
        <v>1.5743621879999999E-2</v>
      </c>
      <c r="AH25" s="224"/>
      <c r="AI25" s="232">
        <f>SUM(AI20:AI24)</f>
        <v>120581000000</v>
      </c>
      <c r="AJ25" s="216">
        <v>1.5805947899999999E-2</v>
      </c>
      <c r="AK25" s="224"/>
      <c r="AL25" s="232">
        <f>SUM(AL20:AL24)</f>
        <v>119948000000</v>
      </c>
      <c r="AM25" s="216">
        <v>1.7031723889999999E-2</v>
      </c>
      <c r="AN25" s="224"/>
      <c r="AO25" s="232">
        <v>117040000000</v>
      </c>
      <c r="AP25" s="216">
        <v>1.7363635650000001E-2</v>
      </c>
      <c r="AQ25" s="224"/>
      <c r="AR25" s="224"/>
    </row>
    <row r="26" spans="1:44" s="200" customFormat="1" ht="10.5" customHeight="1" x14ac:dyDescent="0.2">
      <c r="A26" s="200" t="s">
        <v>78</v>
      </c>
      <c r="B26" s="199"/>
      <c r="C26" s="219">
        <v>308104000000</v>
      </c>
      <c r="D26" s="216">
        <v>1.0699999999999999E-2</v>
      </c>
      <c r="E26" s="234"/>
      <c r="F26" s="219">
        <v>318596000000</v>
      </c>
      <c r="G26" s="216">
        <v>1.0800000000000001E-2</v>
      </c>
      <c r="H26" s="213"/>
      <c r="I26" s="219">
        <v>315672000000</v>
      </c>
      <c r="J26" s="216">
        <v>1.0750227229999999E-2</v>
      </c>
      <c r="K26" s="221"/>
      <c r="L26" s="219">
        <v>312610000000</v>
      </c>
      <c r="M26" s="216">
        <v>1.0800000000000001E-2</v>
      </c>
      <c r="N26" s="213"/>
      <c r="O26" s="221"/>
      <c r="Q26" s="221"/>
      <c r="R26" s="221"/>
      <c r="T26" s="221"/>
      <c r="U26" s="200" t="s">
        <v>78</v>
      </c>
      <c r="W26" s="221"/>
      <c r="Z26" s="221"/>
      <c r="AC26" s="219">
        <f>+AC25+AC18+AC11+AC12+AC13+AC14</f>
        <v>310678000000</v>
      </c>
      <c r="AD26" s="216">
        <v>1.158368498E-2</v>
      </c>
      <c r="AE26" s="225"/>
      <c r="AF26" s="219">
        <f>+AF25+AF18+AF11+AF12+AF13+AF14</f>
        <v>318433000000</v>
      </c>
      <c r="AG26" s="216">
        <v>1.1364462259999999E-2</v>
      </c>
      <c r="AH26" s="221"/>
      <c r="AI26" s="219">
        <f>+AI25+AI18+AI11+AI12+AI13+AI14</f>
        <v>296703000000</v>
      </c>
      <c r="AJ26" s="216">
        <v>1.192640314E-2</v>
      </c>
      <c r="AK26" s="221"/>
      <c r="AL26" s="219">
        <f>+AL25+AL18+AL11+AL12+AL13+AL14</f>
        <v>287947000000</v>
      </c>
      <c r="AM26" s="216">
        <v>1.2999999999999999E-2</v>
      </c>
      <c r="AN26" s="221"/>
      <c r="AO26" s="219">
        <v>283421000000</v>
      </c>
      <c r="AP26" s="216">
        <v>1.382215816E-2</v>
      </c>
      <c r="AQ26" s="221"/>
      <c r="AR26" s="221"/>
    </row>
    <row r="27" spans="1:44" s="200" customFormat="1" ht="10.5" customHeight="1" x14ac:dyDescent="0.2">
      <c r="A27" s="200" t="s">
        <v>79</v>
      </c>
      <c r="B27" s="199"/>
      <c r="C27" s="219">
        <v>-191000000</v>
      </c>
      <c r="D27" s="225"/>
      <c r="E27" s="220"/>
      <c r="F27" s="219">
        <v>-190000000</v>
      </c>
      <c r="G27" s="225"/>
      <c r="H27" s="199"/>
      <c r="I27" s="219">
        <v>-184000000</v>
      </c>
      <c r="J27" s="225"/>
      <c r="K27" s="220"/>
      <c r="L27" s="219">
        <v>-181000000</v>
      </c>
      <c r="M27" s="221"/>
      <c r="N27" s="221"/>
      <c r="O27" s="221"/>
      <c r="Q27" s="221"/>
      <c r="R27" s="221"/>
      <c r="T27" s="220"/>
      <c r="U27" s="200" t="s">
        <v>79</v>
      </c>
      <c r="W27" s="221"/>
      <c r="Z27" s="221"/>
      <c r="AC27" s="219">
        <v>-157000000</v>
      </c>
      <c r="AD27" s="199"/>
      <c r="AE27" s="222"/>
      <c r="AF27" s="219">
        <v>-163000000</v>
      </c>
      <c r="AG27" s="221"/>
      <c r="AH27" s="220"/>
      <c r="AI27" s="219">
        <v>-165000000</v>
      </c>
      <c r="AJ27" s="199"/>
      <c r="AK27" s="220"/>
      <c r="AL27" s="219">
        <v>-148000000</v>
      </c>
      <c r="AM27" s="221"/>
      <c r="AN27" s="220"/>
      <c r="AO27" s="219">
        <v>-169000000</v>
      </c>
      <c r="AP27" s="199"/>
      <c r="AQ27" s="220"/>
      <c r="AR27" s="220"/>
    </row>
    <row r="28" spans="1:44" s="200" customFormat="1" ht="10.5" customHeight="1" x14ac:dyDescent="0.2">
      <c r="A28" s="200" t="s">
        <v>80</v>
      </c>
      <c r="B28" s="199"/>
      <c r="C28" s="219">
        <v>6204000000</v>
      </c>
      <c r="D28" s="225"/>
      <c r="E28" s="220"/>
      <c r="F28" s="219">
        <v>6785000000</v>
      </c>
      <c r="G28" s="225"/>
      <c r="H28" s="199"/>
      <c r="I28" s="219">
        <v>6140000000</v>
      </c>
      <c r="J28" s="225"/>
      <c r="K28" s="220"/>
      <c r="L28" s="219">
        <v>5597000000</v>
      </c>
      <c r="M28" s="221"/>
      <c r="N28" s="221"/>
      <c r="O28" s="221"/>
      <c r="Q28" s="221"/>
      <c r="R28" s="221"/>
      <c r="T28" s="220"/>
      <c r="U28" s="200" t="s">
        <v>80</v>
      </c>
      <c r="W28" s="221"/>
      <c r="Z28" s="221"/>
      <c r="AC28" s="219">
        <v>3879000000</v>
      </c>
      <c r="AD28" s="199"/>
      <c r="AE28" s="222"/>
      <c r="AF28" s="219">
        <v>4141000000</v>
      </c>
      <c r="AG28" s="221"/>
      <c r="AH28" s="220"/>
      <c r="AI28" s="219">
        <v>4189000000</v>
      </c>
      <c r="AJ28" s="199"/>
      <c r="AK28" s="220"/>
      <c r="AL28" s="219">
        <v>5017000000</v>
      </c>
      <c r="AM28" s="221"/>
      <c r="AN28" s="220"/>
      <c r="AO28" s="219">
        <v>5097000000</v>
      </c>
      <c r="AP28" s="199"/>
      <c r="AQ28" s="220"/>
      <c r="AR28" s="220"/>
    </row>
    <row r="29" spans="1:44" s="200" customFormat="1" ht="10.5" customHeight="1" x14ac:dyDescent="0.2">
      <c r="A29" s="200" t="s">
        <v>81</v>
      </c>
      <c r="B29" s="199"/>
      <c r="C29" s="219">
        <v>51966000000</v>
      </c>
      <c r="D29" s="225"/>
      <c r="E29" s="220"/>
      <c r="F29" s="219">
        <v>50808000000</v>
      </c>
      <c r="G29" s="225"/>
      <c r="H29" s="199"/>
      <c r="I29" s="219">
        <v>49700000000</v>
      </c>
      <c r="J29" s="225"/>
      <c r="K29" s="220"/>
      <c r="L29" s="219">
        <v>48849000000</v>
      </c>
      <c r="M29" s="221"/>
      <c r="N29" s="221"/>
      <c r="O29" s="221"/>
      <c r="Q29" s="221"/>
      <c r="R29" s="221"/>
      <c r="T29" s="220"/>
      <c r="U29" s="200" t="s">
        <v>81</v>
      </c>
      <c r="W29" s="221"/>
      <c r="Z29" s="221"/>
      <c r="AC29" s="219">
        <v>48845000000</v>
      </c>
      <c r="AD29" s="199"/>
      <c r="AE29" s="222"/>
      <c r="AF29" s="219">
        <v>50563000000</v>
      </c>
      <c r="AG29" s="221"/>
      <c r="AH29" s="220"/>
      <c r="AI29" s="219">
        <v>49463000000</v>
      </c>
      <c r="AJ29" s="199"/>
      <c r="AK29" s="220"/>
      <c r="AL29" s="219">
        <v>50322000000</v>
      </c>
      <c r="AM29" s="221"/>
      <c r="AN29" s="220"/>
      <c r="AO29" s="219">
        <v>46731000000</v>
      </c>
      <c r="AP29" s="199"/>
      <c r="AQ29" s="220"/>
      <c r="AR29" s="220"/>
    </row>
    <row r="30" spans="1:44" s="200" customFormat="1" ht="10.5" customHeight="1" x14ac:dyDescent="0.2">
      <c r="A30" s="200" t="s">
        <v>372</v>
      </c>
      <c r="B30" s="199"/>
      <c r="C30" s="219">
        <v>2328000000</v>
      </c>
      <c r="D30" s="225"/>
      <c r="E30" s="220"/>
      <c r="F30" s="219">
        <v>2280000000</v>
      </c>
      <c r="G30" s="225"/>
      <c r="H30" s="199"/>
      <c r="I30" s="219">
        <v>2125000000</v>
      </c>
      <c r="J30" s="225"/>
      <c r="K30" s="220"/>
      <c r="L30" s="219">
        <v>1715000000</v>
      </c>
      <c r="M30" s="221"/>
      <c r="N30" s="221"/>
      <c r="O30" s="221"/>
      <c r="Q30" s="221"/>
      <c r="R30" s="221"/>
      <c r="T30" s="220"/>
      <c r="U30" s="200" t="s">
        <v>372</v>
      </c>
      <c r="W30" s="221"/>
      <c r="Z30" s="221"/>
      <c r="AC30" s="219">
        <v>1309000000</v>
      </c>
      <c r="AD30" s="199"/>
      <c r="AE30" s="222"/>
      <c r="AF30" s="219">
        <v>1246000000</v>
      </c>
      <c r="AG30" s="221"/>
      <c r="AH30" s="220"/>
      <c r="AI30" s="219">
        <v>1040000000</v>
      </c>
      <c r="AJ30" s="199"/>
      <c r="AK30" s="220"/>
      <c r="AL30" s="219">
        <v>1004000000</v>
      </c>
      <c r="AM30" s="221"/>
      <c r="AN30" s="220"/>
      <c r="AO30" s="219">
        <v>1120000000</v>
      </c>
      <c r="AP30" s="199"/>
      <c r="AQ30" s="220"/>
      <c r="AR30" s="220"/>
    </row>
    <row r="31" spans="1:44" s="200" customFormat="1" ht="10.5" customHeight="1" x14ac:dyDescent="0.2">
      <c r="A31" s="235" t="s">
        <v>373</v>
      </c>
      <c r="B31" s="236"/>
      <c r="C31" s="237">
        <v>368411000000</v>
      </c>
      <c r="D31" s="238"/>
      <c r="E31" s="237"/>
      <c r="F31" s="237">
        <v>378279000000</v>
      </c>
      <c r="G31" s="238"/>
      <c r="H31" s="236"/>
      <c r="I31" s="237">
        <v>373453000000</v>
      </c>
      <c r="J31" s="238"/>
      <c r="K31" s="239"/>
      <c r="L31" s="237">
        <v>368590000000</v>
      </c>
      <c r="M31" s="240"/>
      <c r="N31" s="239"/>
      <c r="Q31" s="212"/>
      <c r="R31" s="212"/>
      <c r="T31" s="212"/>
      <c r="U31" s="235" t="s">
        <v>374</v>
      </c>
      <c r="V31" s="239"/>
      <c r="W31" s="239"/>
      <c r="X31" s="241"/>
      <c r="Y31" s="241"/>
      <c r="Z31" s="239"/>
      <c r="AA31" s="241"/>
      <c r="AB31" s="239"/>
      <c r="AC31" s="237">
        <f>+AC26+AC27+AC28+AC29+AC30</f>
        <v>364554000000</v>
      </c>
      <c r="AD31" s="236"/>
      <c r="AE31" s="238"/>
      <c r="AF31" s="237">
        <f>+AF26+AF27+AF28+AF29+AF30</f>
        <v>374220000000</v>
      </c>
      <c r="AG31" s="239"/>
      <c r="AH31" s="239"/>
      <c r="AI31" s="237">
        <f>+AI26+AI27+AI28+AI29+AI30</f>
        <v>351230000000</v>
      </c>
      <c r="AJ31" s="236"/>
      <c r="AK31" s="237"/>
      <c r="AL31" s="237">
        <f>+AL26+AL27+AL28+AL29+AL30</f>
        <v>344142000000</v>
      </c>
      <c r="AM31" s="239"/>
      <c r="AN31" s="237"/>
      <c r="AO31" s="237">
        <v>336200000000</v>
      </c>
      <c r="AP31" s="242"/>
      <c r="AQ31" s="215"/>
      <c r="AR31" s="215"/>
    </row>
    <row r="32" spans="1:44" s="200" customFormat="1" ht="3.75" customHeight="1" x14ac:dyDescent="0.2">
      <c r="A32" s="199"/>
      <c r="B32" s="199"/>
      <c r="C32" s="221"/>
      <c r="D32" s="225"/>
      <c r="E32" s="221"/>
      <c r="F32" s="221"/>
      <c r="G32" s="221"/>
      <c r="H32" s="199"/>
      <c r="I32" s="221"/>
      <c r="J32" s="225"/>
      <c r="K32" s="221"/>
      <c r="L32" s="221"/>
      <c r="M32" s="221"/>
      <c r="N32" s="221"/>
      <c r="T32" s="221"/>
      <c r="U32" s="221"/>
      <c r="AC32" s="221"/>
      <c r="AD32" s="199"/>
      <c r="AE32" s="225"/>
      <c r="AF32" s="221"/>
      <c r="AG32" s="221"/>
      <c r="AH32" s="221"/>
      <c r="AI32" s="221"/>
      <c r="AJ32" s="199"/>
      <c r="AK32" s="221"/>
      <c r="AL32" s="221"/>
      <c r="AM32" s="221"/>
      <c r="AN32" s="221"/>
      <c r="AO32" s="221"/>
      <c r="AP32" s="199"/>
      <c r="AQ32" s="221"/>
      <c r="AR32" s="221"/>
    </row>
    <row r="33" spans="1:44" s="200" customFormat="1" ht="11.25" customHeight="1" x14ac:dyDescent="0.2">
      <c r="A33" s="210" t="s">
        <v>82</v>
      </c>
      <c r="B33" s="199"/>
      <c r="C33" s="221"/>
      <c r="D33" s="225"/>
      <c r="E33" s="221"/>
      <c r="F33" s="221"/>
      <c r="G33" s="221"/>
      <c r="H33" s="199"/>
      <c r="I33" s="221"/>
      <c r="J33" s="225"/>
      <c r="K33" s="221"/>
      <c r="L33" s="221"/>
      <c r="M33" s="221"/>
      <c r="N33" s="221"/>
      <c r="T33" s="221"/>
      <c r="U33" s="210" t="s">
        <v>82</v>
      </c>
      <c r="AC33" s="221"/>
      <c r="AD33" s="199"/>
      <c r="AE33" s="225"/>
      <c r="AF33" s="221"/>
      <c r="AG33" s="221"/>
      <c r="AH33" s="221"/>
      <c r="AI33" s="221"/>
      <c r="AJ33" s="199"/>
      <c r="AK33" s="221"/>
      <c r="AL33" s="221"/>
      <c r="AM33" s="221"/>
      <c r="AN33" s="221"/>
      <c r="AO33" s="221"/>
      <c r="AP33" s="199"/>
      <c r="AQ33" s="221"/>
      <c r="AR33" s="221"/>
    </row>
    <row r="34" spans="1:44" s="200" customFormat="1" ht="11.25" customHeight="1" x14ac:dyDescent="0.2">
      <c r="A34" s="200" t="s">
        <v>83</v>
      </c>
      <c r="B34" s="199"/>
      <c r="C34" s="221"/>
      <c r="D34" s="225"/>
      <c r="E34" s="221"/>
      <c r="F34" s="221"/>
      <c r="G34" s="221"/>
      <c r="H34" s="199"/>
      <c r="I34" s="221"/>
      <c r="J34" s="225"/>
      <c r="K34" s="221"/>
      <c r="L34" s="221"/>
      <c r="M34" s="221"/>
      <c r="N34" s="221"/>
      <c r="T34" s="221"/>
      <c r="U34" s="200" t="s">
        <v>83</v>
      </c>
      <c r="AC34" s="221"/>
      <c r="AD34" s="199"/>
      <c r="AE34" s="225"/>
      <c r="AF34" s="221"/>
      <c r="AG34" s="221"/>
      <c r="AH34" s="221"/>
      <c r="AI34" s="221"/>
      <c r="AJ34" s="199"/>
      <c r="AK34" s="221"/>
      <c r="AL34" s="221"/>
      <c r="AM34" s="221"/>
      <c r="AN34" s="221"/>
      <c r="AO34" s="221"/>
      <c r="AP34" s="199"/>
      <c r="AQ34" s="221"/>
      <c r="AR34" s="221"/>
    </row>
    <row r="35" spans="1:44" s="200" customFormat="1" ht="24" x14ac:dyDescent="0.2">
      <c r="A35" s="200" t="s">
        <v>84</v>
      </c>
      <c r="B35" s="199"/>
      <c r="C35" s="215">
        <v>10021000000</v>
      </c>
      <c r="D35" s="216">
        <v>1.1999999999999999E-3</v>
      </c>
      <c r="E35" s="220"/>
      <c r="F35" s="215">
        <v>10322000000</v>
      </c>
      <c r="G35" s="216">
        <v>1.2999999999999999E-3</v>
      </c>
      <c r="H35" s="213"/>
      <c r="I35" s="215">
        <v>10623000000</v>
      </c>
      <c r="J35" s="216">
        <v>1.2999999999999999E-3</v>
      </c>
      <c r="K35" s="220"/>
      <c r="L35" s="215">
        <v>9292000000</v>
      </c>
      <c r="M35" s="216">
        <v>1.1999999999999999E-3</v>
      </c>
      <c r="N35" s="213"/>
      <c r="O35" s="212"/>
      <c r="Q35" s="221"/>
      <c r="R35" s="212"/>
      <c r="T35" s="220"/>
      <c r="U35" s="200" t="s">
        <v>84</v>
      </c>
      <c r="W35" s="212"/>
      <c r="Z35" s="212"/>
      <c r="AC35" s="215">
        <v>8249000000</v>
      </c>
      <c r="AD35" s="216">
        <v>1.1000000000000001E-3</v>
      </c>
      <c r="AE35" s="222"/>
      <c r="AF35" s="215">
        <v>9070000000</v>
      </c>
      <c r="AG35" s="216">
        <v>1.2999999999999999E-3</v>
      </c>
      <c r="AH35" s="220"/>
      <c r="AI35" s="215">
        <v>10027000000</v>
      </c>
      <c r="AJ35" s="216">
        <v>1.4E-3</v>
      </c>
      <c r="AK35" s="215"/>
      <c r="AL35" s="215">
        <v>13821000000</v>
      </c>
      <c r="AM35" s="216">
        <v>8.0000000000000004E-4</v>
      </c>
      <c r="AN35" s="215"/>
      <c r="AO35" s="215">
        <v>12881000000</v>
      </c>
      <c r="AP35" s="216">
        <v>8.0000000000000004E-4</v>
      </c>
      <c r="AQ35" s="215"/>
      <c r="AR35" s="215"/>
    </row>
    <row r="36" spans="1:44" s="200" customFormat="1" ht="11.25" customHeight="1" x14ac:dyDescent="0.2">
      <c r="A36" s="200" t="s">
        <v>85</v>
      </c>
      <c r="B36" s="199"/>
      <c r="C36" s="219">
        <v>1429000000</v>
      </c>
      <c r="D36" s="216">
        <v>3.0000000000000001E-3</v>
      </c>
      <c r="E36" s="220"/>
      <c r="F36" s="219">
        <v>1326000000</v>
      </c>
      <c r="G36" s="216">
        <v>2.7000000000000001E-3</v>
      </c>
      <c r="H36" s="213"/>
      <c r="I36" s="219">
        <v>1279000000</v>
      </c>
      <c r="J36" s="216">
        <v>2.6749013609999998E-3</v>
      </c>
      <c r="K36" s="220"/>
      <c r="L36" s="219">
        <v>1217000000</v>
      </c>
      <c r="M36" s="216">
        <v>2.7000000000000001E-3</v>
      </c>
      <c r="N36" s="213"/>
      <c r="O36" s="221"/>
      <c r="P36" s="213"/>
      <c r="Q36" s="221"/>
      <c r="R36" s="221"/>
      <c r="S36" s="213"/>
      <c r="T36" s="220"/>
      <c r="U36" s="200" t="s">
        <v>85</v>
      </c>
      <c r="W36" s="221"/>
      <c r="X36" s="213"/>
      <c r="Z36" s="221"/>
      <c r="AA36" s="213"/>
      <c r="AC36" s="219">
        <v>1235000000</v>
      </c>
      <c r="AD36" s="216">
        <v>2.7249339920000001E-3</v>
      </c>
      <c r="AE36" s="222"/>
      <c r="AF36" s="219">
        <v>1175000000</v>
      </c>
      <c r="AG36" s="216">
        <v>3.904022983E-3</v>
      </c>
      <c r="AH36" s="220"/>
      <c r="AI36" s="219">
        <v>1201000000</v>
      </c>
      <c r="AJ36" s="216">
        <v>4.0692108500000003E-3</v>
      </c>
      <c r="AK36" s="220"/>
      <c r="AL36" s="219">
        <v>1152000000</v>
      </c>
      <c r="AM36" s="216">
        <v>4.1740993120000002E-3</v>
      </c>
      <c r="AN36" s="220"/>
      <c r="AO36" s="219">
        <v>1094000000</v>
      </c>
      <c r="AP36" s="216">
        <v>6.135701748E-3</v>
      </c>
      <c r="AQ36" s="220"/>
      <c r="AR36" s="220"/>
    </row>
    <row r="37" spans="1:44" s="200" customFormat="1" ht="11.25" customHeight="1" x14ac:dyDescent="0.2">
      <c r="A37" s="200" t="s">
        <v>86</v>
      </c>
      <c r="B37" s="199"/>
      <c r="C37" s="219">
        <v>43259000000</v>
      </c>
      <c r="D37" s="216">
        <v>4.0000000000000002E-4</v>
      </c>
      <c r="E37" s="220"/>
      <c r="F37" s="219">
        <v>46807000000</v>
      </c>
      <c r="G37" s="216">
        <v>2.9999999999999997E-4</v>
      </c>
      <c r="H37" s="213"/>
      <c r="I37" s="219">
        <v>43529000000</v>
      </c>
      <c r="J37" s="216">
        <v>3.5873794340000002E-4</v>
      </c>
      <c r="K37" s="220"/>
      <c r="L37" s="219">
        <v>43061000000</v>
      </c>
      <c r="M37" s="216">
        <v>2.9999999999999997E-4</v>
      </c>
      <c r="N37" s="213"/>
      <c r="O37" s="221"/>
      <c r="P37" s="213"/>
      <c r="Q37" s="221"/>
      <c r="R37" s="221"/>
      <c r="S37" s="213"/>
      <c r="T37" s="220"/>
      <c r="U37" s="200" t="s">
        <v>86</v>
      </c>
      <c r="W37" s="221"/>
      <c r="X37" s="213"/>
      <c r="Z37" s="221"/>
      <c r="AA37" s="213"/>
      <c r="AC37" s="219">
        <v>42678000000</v>
      </c>
      <c r="AD37" s="216">
        <v>4.3133848190000002E-4</v>
      </c>
      <c r="AE37" s="222"/>
      <c r="AF37" s="219">
        <v>46629000000</v>
      </c>
      <c r="AG37" s="216">
        <v>5.6142882549999995E-4</v>
      </c>
      <c r="AH37" s="220"/>
      <c r="AI37" s="219">
        <v>45186000000</v>
      </c>
      <c r="AJ37" s="216">
        <v>6.5097729749999996E-4</v>
      </c>
      <c r="AK37" s="220"/>
      <c r="AL37" s="219">
        <v>37766000000</v>
      </c>
      <c r="AM37" s="216">
        <v>7.3885069060000003E-4</v>
      </c>
      <c r="AN37" s="220"/>
      <c r="AO37" s="219">
        <v>35429000000</v>
      </c>
      <c r="AP37" s="216">
        <v>1.2331838069999999E-3</v>
      </c>
      <c r="AQ37" s="220"/>
      <c r="AR37" s="220"/>
    </row>
    <row r="38" spans="1:44" s="200" customFormat="1" ht="11.25" customHeight="1" x14ac:dyDescent="0.2">
      <c r="A38" s="200" t="s">
        <v>68</v>
      </c>
      <c r="B38" s="199"/>
      <c r="C38" s="227">
        <v>104811000000</v>
      </c>
      <c r="D38" s="216">
        <v>2.9999999999999997E-4</v>
      </c>
      <c r="E38" s="220"/>
      <c r="F38" s="227">
        <v>112261000000</v>
      </c>
      <c r="G38" s="216">
        <v>0</v>
      </c>
      <c r="H38" s="213"/>
      <c r="I38" s="227">
        <v>114322000000</v>
      </c>
      <c r="J38" s="216">
        <v>3.300311927E-5</v>
      </c>
      <c r="K38" s="220"/>
      <c r="L38" s="227">
        <v>106764000000</v>
      </c>
      <c r="M38" s="216">
        <v>0</v>
      </c>
      <c r="N38" s="213"/>
      <c r="O38" s="221"/>
      <c r="P38" s="213"/>
      <c r="Q38" s="221"/>
      <c r="R38" s="221"/>
      <c r="S38" s="213"/>
      <c r="T38" s="220"/>
      <c r="U38" s="200" t="s">
        <v>68</v>
      </c>
      <c r="W38" s="221"/>
      <c r="X38" s="213"/>
      <c r="Z38" s="221"/>
      <c r="AA38" s="213"/>
      <c r="AC38" s="227">
        <v>109855000000</v>
      </c>
      <c r="AD38" s="216">
        <v>2.7791813220000002E-4</v>
      </c>
      <c r="AE38" s="222"/>
      <c r="AF38" s="227">
        <v>108248000000</v>
      </c>
      <c r="AG38" s="216">
        <v>5.7776491950000001E-5</v>
      </c>
      <c r="AH38" s="220"/>
      <c r="AI38" s="227">
        <v>98695000000</v>
      </c>
      <c r="AJ38" s="216">
        <v>-7.512291353E-4</v>
      </c>
      <c r="AK38" s="220"/>
      <c r="AL38" s="227">
        <v>92942000000</v>
      </c>
      <c r="AM38" s="216">
        <v>-6.6833599649999997E-4</v>
      </c>
      <c r="AN38" s="220"/>
      <c r="AO38" s="227">
        <v>90416000000</v>
      </c>
      <c r="AP38" s="216">
        <v>-2.747152245E-4</v>
      </c>
      <c r="AQ38" s="220"/>
      <c r="AR38" s="220"/>
    </row>
    <row r="39" spans="1:44" s="200" customFormat="1" ht="11.25" customHeight="1" x14ac:dyDescent="0.2">
      <c r="A39" s="200" t="s">
        <v>87</v>
      </c>
      <c r="B39" s="199"/>
      <c r="C39" s="219">
        <v>159520000000</v>
      </c>
      <c r="D39" s="216">
        <v>4.0000000000000002E-4</v>
      </c>
      <c r="E39" s="220"/>
      <c r="F39" s="219">
        <v>170716000000</v>
      </c>
      <c r="G39" s="216">
        <v>2.0000000000000001E-4</v>
      </c>
      <c r="H39" s="213"/>
      <c r="I39" s="219">
        <v>169753000000</v>
      </c>
      <c r="J39" s="216">
        <v>2.1588218200000001E-4</v>
      </c>
      <c r="K39" s="220"/>
      <c r="L39" s="219">
        <v>160334000000</v>
      </c>
      <c r="M39" s="216">
        <v>1E-4</v>
      </c>
      <c r="N39" s="213"/>
      <c r="O39" s="221"/>
      <c r="P39" s="213"/>
      <c r="Q39" s="221"/>
      <c r="R39" s="221"/>
      <c r="S39" s="213"/>
      <c r="T39" s="220"/>
      <c r="U39" s="200" t="s">
        <v>87</v>
      </c>
      <c r="W39" s="221"/>
      <c r="X39" s="213"/>
      <c r="Z39" s="221"/>
      <c r="AA39" s="213"/>
      <c r="AC39" s="219">
        <f>SUM(AC35:AC38)</f>
        <v>162017000000</v>
      </c>
      <c r="AD39" s="216">
        <v>3.7926779329999999E-4</v>
      </c>
      <c r="AE39" s="222"/>
      <c r="AF39" s="219">
        <f>SUM(AF35:AF38)</f>
        <v>165122000000</v>
      </c>
      <c r="AG39" s="216">
        <v>2.9577452650000001E-4</v>
      </c>
      <c r="AH39" s="220"/>
      <c r="AI39" s="219">
        <f>SUM(AI35:AI38)</f>
        <v>155109000000</v>
      </c>
      <c r="AJ39" s="216">
        <v>-1.6689294879999999E-4</v>
      </c>
      <c r="AK39" s="220"/>
      <c r="AL39" s="219">
        <v>145681000000</v>
      </c>
      <c r="AM39" s="216">
        <v>-1.258623228E-4</v>
      </c>
      <c r="AN39" s="220"/>
      <c r="AO39" s="219">
        <v>139820000000</v>
      </c>
      <c r="AP39" s="216">
        <v>2.5576352520000002E-4</v>
      </c>
      <c r="AQ39" s="220"/>
      <c r="AR39" s="220"/>
    </row>
    <row r="40" spans="1:44" s="200" customFormat="1" ht="24" x14ac:dyDescent="0.2">
      <c r="A40" s="200" t="s">
        <v>88</v>
      </c>
      <c r="B40" s="199"/>
      <c r="C40" s="219">
        <v>13877000000</v>
      </c>
      <c r="D40" s="216">
        <v>-8.9999999999999998E-4</v>
      </c>
      <c r="E40" s="220"/>
      <c r="F40" s="219">
        <v>16732000000</v>
      </c>
      <c r="G40" s="216">
        <v>-2.0000000000000001E-4</v>
      </c>
      <c r="H40" s="213"/>
      <c r="I40" s="219">
        <v>14796000000</v>
      </c>
      <c r="J40" s="216">
        <v>-3.6465975329999999E-4</v>
      </c>
      <c r="K40" s="220"/>
      <c r="L40" s="219">
        <v>20349000000</v>
      </c>
      <c r="M40" s="216">
        <v>-2.9999999999999997E-4</v>
      </c>
      <c r="N40" s="213"/>
      <c r="O40" s="221"/>
      <c r="P40" s="213"/>
      <c r="Q40" s="221"/>
      <c r="R40" s="221"/>
      <c r="S40" s="213"/>
      <c r="T40" s="220"/>
      <c r="U40" s="200" t="s">
        <v>88</v>
      </c>
      <c r="W40" s="221"/>
      <c r="X40" s="213"/>
      <c r="Z40" s="221"/>
      <c r="AA40" s="213"/>
      <c r="AC40" s="219">
        <v>18689000000</v>
      </c>
      <c r="AD40" s="216">
        <v>1.9504542149999999E-3</v>
      </c>
      <c r="AE40" s="222"/>
      <c r="AF40" s="219">
        <v>18204000000</v>
      </c>
      <c r="AG40" s="216">
        <v>2.8457721269999998E-3</v>
      </c>
      <c r="AH40" s="220"/>
      <c r="AI40" s="219">
        <v>9585000000</v>
      </c>
      <c r="AJ40" s="216">
        <v>2.350403989E-3</v>
      </c>
      <c r="AK40" s="220"/>
      <c r="AL40" s="219">
        <v>11567000000</v>
      </c>
      <c r="AM40" s="216">
        <v>3.002686671E-3</v>
      </c>
      <c r="AN40" s="220"/>
      <c r="AO40" s="219">
        <v>18995000000</v>
      </c>
      <c r="AP40" s="216">
        <v>5.1253064199999997E-3</v>
      </c>
      <c r="AQ40" s="220"/>
      <c r="AR40" s="220"/>
    </row>
    <row r="41" spans="1:44" s="200" customFormat="1" ht="11.25" customHeight="1" x14ac:dyDescent="0.2">
      <c r="A41" s="200" t="s">
        <v>89</v>
      </c>
      <c r="B41" s="199"/>
      <c r="C41" s="219">
        <v>795000000</v>
      </c>
      <c r="D41" s="216">
        <v>1.0699999999999999E-2</v>
      </c>
      <c r="E41" s="220"/>
      <c r="F41" s="219">
        <v>632000000</v>
      </c>
      <c r="G41" s="216">
        <v>1.84E-2</v>
      </c>
      <c r="H41" s="213"/>
      <c r="I41" s="219">
        <v>475000000</v>
      </c>
      <c r="J41" s="216">
        <v>1.416167338E-2</v>
      </c>
      <c r="K41" s="220"/>
      <c r="L41" s="219">
        <v>638000000</v>
      </c>
      <c r="M41" s="216">
        <v>1.34E-2</v>
      </c>
      <c r="N41" s="213"/>
      <c r="O41" s="221"/>
      <c r="P41" s="213"/>
      <c r="Q41" s="221"/>
      <c r="R41" s="221"/>
      <c r="S41" s="213"/>
      <c r="T41" s="220"/>
      <c r="U41" s="200" t="s">
        <v>89</v>
      </c>
      <c r="W41" s="221"/>
      <c r="X41" s="213"/>
      <c r="Z41" s="221"/>
      <c r="AA41" s="213"/>
      <c r="AC41" s="219">
        <v>551000000</v>
      </c>
      <c r="AD41" s="216">
        <v>1.434739807E-2</v>
      </c>
      <c r="AE41" s="222"/>
      <c r="AF41" s="219">
        <v>662000000</v>
      </c>
      <c r="AG41" s="216">
        <v>6.6206529409999996E-3</v>
      </c>
      <c r="AH41" s="220"/>
      <c r="AI41" s="219">
        <v>735000000</v>
      </c>
      <c r="AJ41" s="216">
        <v>1.1105146979999999E-2</v>
      </c>
      <c r="AK41" s="220"/>
      <c r="AL41" s="219">
        <v>892000000</v>
      </c>
      <c r="AM41" s="216">
        <v>5.4391247720000004E-3</v>
      </c>
      <c r="AN41" s="220"/>
      <c r="AO41" s="219">
        <v>908000000</v>
      </c>
      <c r="AP41" s="216">
        <v>8.8583421900000001E-3</v>
      </c>
      <c r="AQ41" s="220"/>
      <c r="AR41" s="220"/>
    </row>
    <row r="42" spans="1:44" s="200" customFormat="1" ht="11.25" customHeight="1" x14ac:dyDescent="0.2">
      <c r="A42" s="200" t="s">
        <v>90</v>
      </c>
      <c r="B42" s="199"/>
      <c r="C42" s="219">
        <v>2108000000</v>
      </c>
      <c r="D42" s="216">
        <v>5.0000000000000001E-3</v>
      </c>
      <c r="E42" s="220"/>
      <c r="F42" s="219">
        <v>3795000000</v>
      </c>
      <c r="G42" s="216">
        <v>3.7000000000000002E-3</v>
      </c>
      <c r="H42" s="213"/>
      <c r="I42" s="219">
        <v>2823000000</v>
      </c>
      <c r="J42" s="216">
        <v>3.5000000000000001E-3</v>
      </c>
      <c r="K42" s="220"/>
      <c r="L42" s="219">
        <v>733000000</v>
      </c>
      <c r="M42" s="216">
        <v>1.1299999999999999E-2</v>
      </c>
      <c r="N42" s="213"/>
      <c r="O42" s="221"/>
      <c r="Q42" s="221"/>
      <c r="R42" s="221"/>
      <c r="T42" s="220"/>
      <c r="U42" s="200" t="s">
        <v>90</v>
      </c>
      <c r="W42" s="221"/>
      <c r="Z42" s="221"/>
      <c r="AC42" s="219">
        <v>781000000</v>
      </c>
      <c r="AD42" s="216">
        <v>9.5999999999999992E-3</v>
      </c>
      <c r="AE42" s="222"/>
      <c r="AF42" s="219">
        <v>4628000000</v>
      </c>
      <c r="AG42" s="216">
        <v>4.7999999999999996E-3</v>
      </c>
      <c r="AH42" s="220"/>
      <c r="AI42" s="219">
        <v>2047000000</v>
      </c>
      <c r="AJ42" s="216">
        <v>5.3E-3</v>
      </c>
      <c r="AK42" s="220"/>
      <c r="AL42" s="219">
        <v>1286000000</v>
      </c>
      <c r="AM42" s="216">
        <v>7.7000000000000002E-3</v>
      </c>
      <c r="AN42" s="220"/>
      <c r="AO42" s="219">
        <v>2986000000</v>
      </c>
      <c r="AP42" s="216">
        <v>9.1000000000000004E-3</v>
      </c>
      <c r="AQ42" s="220"/>
      <c r="AR42" s="220"/>
    </row>
    <row r="43" spans="1:44" s="200" customFormat="1" ht="11.25" customHeight="1" x14ac:dyDescent="0.2">
      <c r="A43" s="200" t="s">
        <v>91</v>
      </c>
      <c r="B43" s="199"/>
      <c r="C43" s="219">
        <v>10932000000</v>
      </c>
      <c r="D43" s="216">
        <v>6.9999999999999999E-4</v>
      </c>
      <c r="E43" s="220"/>
      <c r="F43" s="219">
        <v>11234000000</v>
      </c>
      <c r="G43" s="216">
        <v>6.9999999999999999E-4</v>
      </c>
      <c r="H43" s="213"/>
      <c r="I43" s="219">
        <v>11504000000</v>
      </c>
      <c r="J43" s="216">
        <v>5.5111372269999999E-4</v>
      </c>
      <c r="K43" s="220"/>
      <c r="L43" s="219">
        <v>12904000000</v>
      </c>
      <c r="M43" s="216">
        <v>5.9999999999999995E-4</v>
      </c>
      <c r="N43" s="213"/>
      <c r="O43" s="221"/>
      <c r="P43" s="213"/>
      <c r="Q43" s="221"/>
      <c r="R43" s="221"/>
      <c r="S43" s="213"/>
      <c r="T43" s="220"/>
      <c r="U43" s="200" t="s">
        <v>91</v>
      </c>
      <c r="W43" s="221"/>
      <c r="X43" s="213"/>
      <c r="Z43" s="221"/>
      <c r="AA43" s="213"/>
      <c r="AC43" s="219">
        <v>16801000000</v>
      </c>
      <c r="AD43" s="216">
        <v>9.0034952919999995E-4</v>
      </c>
      <c r="AE43" s="222"/>
      <c r="AF43" s="219">
        <v>16935000000</v>
      </c>
      <c r="AG43" s="216">
        <v>5.2699016839999997E-4</v>
      </c>
      <c r="AH43" s="220"/>
      <c r="AI43" s="219">
        <v>16873000000</v>
      </c>
      <c r="AJ43" s="216">
        <v>7.0684432859999995E-4</v>
      </c>
      <c r="AK43" s="220"/>
      <c r="AL43" s="219">
        <v>17091000000</v>
      </c>
      <c r="AM43" s="216">
        <v>6.9550990679999997E-4</v>
      </c>
      <c r="AN43" s="220"/>
      <c r="AO43" s="219">
        <v>18961000000</v>
      </c>
      <c r="AP43" s="216">
        <v>1.568909292E-3</v>
      </c>
      <c r="AQ43" s="220"/>
      <c r="AR43" s="220"/>
    </row>
    <row r="44" spans="1:44" s="200" customFormat="1" ht="11.25" customHeight="1" x14ac:dyDescent="0.2">
      <c r="A44" s="200" t="s">
        <v>92</v>
      </c>
      <c r="B44" s="199"/>
      <c r="C44" s="227">
        <v>20199000000</v>
      </c>
      <c r="D44" s="216">
        <v>1.21E-2</v>
      </c>
      <c r="E44" s="220"/>
      <c r="F44" s="227">
        <v>20625000000</v>
      </c>
      <c r="G44" s="216">
        <v>9.9000000000000008E-3</v>
      </c>
      <c r="H44" s="213"/>
      <c r="I44" s="227">
        <v>21070000000</v>
      </c>
      <c r="J44" s="216">
        <v>1.207471358E-2</v>
      </c>
      <c r="K44" s="220"/>
      <c r="L44" s="227">
        <v>21418000000</v>
      </c>
      <c r="M44" s="216">
        <v>1.1900000000000001E-2</v>
      </c>
      <c r="N44" s="213"/>
      <c r="O44" s="221"/>
      <c r="P44" s="213"/>
      <c r="Q44" s="221"/>
      <c r="R44" s="221"/>
      <c r="S44" s="213"/>
      <c r="T44" s="220"/>
      <c r="U44" s="200" t="s">
        <v>92</v>
      </c>
      <c r="W44" s="221"/>
      <c r="X44" s="213"/>
      <c r="Z44" s="221"/>
      <c r="AA44" s="213"/>
      <c r="AC44" s="227">
        <v>21556000000</v>
      </c>
      <c r="AD44" s="216">
        <v>1.569283623E-2</v>
      </c>
      <c r="AE44" s="222"/>
      <c r="AF44" s="227">
        <v>22838000000</v>
      </c>
      <c r="AG44" s="216">
        <v>1.5445043429999999E-2</v>
      </c>
      <c r="AH44" s="220"/>
      <c r="AI44" s="227">
        <v>23930000000</v>
      </c>
      <c r="AJ44" s="216">
        <v>1.535510195E-2</v>
      </c>
      <c r="AK44" s="220"/>
      <c r="AL44" s="227">
        <v>24986000000</v>
      </c>
      <c r="AM44" s="216">
        <v>1.3621482190000001E-2</v>
      </c>
      <c r="AN44" s="220"/>
      <c r="AO44" s="227">
        <v>25882000000</v>
      </c>
      <c r="AP44" s="216">
        <v>1.8469830619999999E-2</v>
      </c>
      <c r="AQ44" s="220"/>
      <c r="AR44" s="220"/>
    </row>
    <row r="45" spans="1:44" s="200" customFormat="1" ht="11.25" customHeight="1" x14ac:dyDescent="0.2">
      <c r="A45" s="200" t="s">
        <v>93</v>
      </c>
      <c r="B45" s="199"/>
      <c r="C45" s="219">
        <v>207431000000</v>
      </c>
      <c r="D45" s="216">
        <v>1.5E-3</v>
      </c>
      <c r="E45" s="212"/>
      <c r="F45" s="219">
        <v>223734000000</v>
      </c>
      <c r="G45" s="216">
        <v>1.1999999999999999E-3</v>
      </c>
      <c r="H45" s="213"/>
      <c r="I45" s="219">
        <v>220421000000</v>
      </c>
      <c r="J45" s="216">
        <v>1.3999659500000001E-3</v>
      </c>
      <c r="K45" s="212"/>
      <c r="L45" s="219">
        <v>216376000000</v>
      </c>
      <c r="M45" s="216">
        <v>1.4E-3</v>
      </c>
      <c r="N45" s="213"/>
      <c r="O45" s="221"/>
      <c r="P45" s="213"/>
      <c r="Q45" s="212"/>
      <c r="R45" s="221"/>
      <c r="S45" s="213"/>
      <c r="T45" s="212"/>
      <c r="U45" s="200" t="s">
        <v>93</v>
      </c>
      <c r="W45" s="221"/>
      <c r="X45" s="213"/>
      <c r="Z45" s="221"/>
      <c r="AA45" s="213"/>
      <c r="AC45" s="219">
        <f>SUM(AC39:AC44)</f>
        <v>220395000000</v>
      </c>
      <c r="AD45" s="216">
        <v>2.1174834199999999E-3</v>
      </c>
      <c r="AE45" s="243"/>
      <c r="AF45" s="219">
        <f>SUM(AF39:AF44)</f>
        <v>228389000000</v>
      </c>
      <c r="AG45" s="216">
        <v>2.1412927769999999E-3</v>
      </c>
      <c r="AH45" s="212"/>
      <c r="AI45" s="219">
        <f>SUM(AI39:AI44)</f>
        <v>208279000000</v>
      </c>
      <c r="AJ45" s="216">
        <v>1.896201946E-3</v>
      </c>
      <c r="AK45" s="221"/>
      <c r="AL45" s="219">
        <v>201503000000</v>
      </c>
      <c r="AM45" s="216">
        <v>1.9E-3</v>
      </c>
      <c r="AN45" s="221"/>
      <c r="AO45" s="219">
        <v>207552000000</v>
      </c>
      <c r="AP45" s="216">
        <v>3.2572235009999998E-3</v>
      </c>
      <c r="AQ45" s="221"/>
      <c r="AR45" s="221"/>
    </row>
    <row r="46" spans="1:44" s="200" customFormat="1" ht="11.25" customHeight="1" x14ac:dyDescent="0.2">
      <c r="A46" s="200" t="s">
        <v>94</v>
      </c>
      <c r="B46" s="199"/>
      <c r="C46" s="219">
        <v>89592000000</v>
      </c>
      <c r="D46" s="213"/>
      <c r="E46" s="220"/>
      <c r="F46" s="219">
        <v>84890000000</v>
      </c>
      <c r="G46" s="213"/>
      <c r="H46" s="213"/>
      <c r="I46" s="219">
        <v>85046000000</v>
      </c>
      <c r="J46" s="213"/>
      <c r="K46" s="220"/>
      <c r="L46" s="219">
        <v>85878000000</v>
      </c>
      <c r="M46" s="213"/>
      <c r="N46" s="213"/>
      <c r="O46" s="221"/>
      <c r="Q46" s="221"/>
      <c r="R46" s="221"/>
      <c r="T46" s="220"/>
      <c r="U46" s="200" t="s">
        <v>94</v>
      </c>
      <c r="W46" s="221"/>
      <c r="Z46" s="221"/>
      <c r="AC46" s="219">
        <v>82944000000</v>
      </c>
      <c r="AD46" s="213"/>
      <c r="AE46" s="222"/>
      <c r="AF46" s="219">
        <v>84033000000</v>
      </c>
      <c r="AG46" s="213"/>
      <c r="AH46" s="220"/>
      <c r="AI46" s="219">
        <v>81619000000</v>
      </c>
      <c r="AJ46" s="213"/>
      <c r="AK46" s="220"/>
      <c r="AL46" s="219">
        <v>82267000000</v>
      </c>
      <c r="AM46" s="213"/>
      <c r="AN46" s="220"/>
      <c r="AO46" s="219">
        <v>73555000000</v>
      </c>
      <c r="AP46" s="213"/>
      <c r="AQ46" s="220"/>
      <c r="AR46" s="220"/>
    </row>
    <row r="47" spans="1:44" s="200" customFormat="1" ht="11.25" customHeight="1" x14ac:dyDescent="0.2">
      <c r="A47" s="200" t="s">
        <v>95</v>
      </c>
      <c r="B47" s="199"/>
      <c r="C47" s="219">
        <v>32341000000</v>
      </c>
      <c r="D47" s="213"/>
      <c r="E47" s="220"/>
      <c r="F47" s="219">
        <v>29840000000</v>
      </c>
      <c r="G47" s="213"/>
      <c r="H47" s="213"/>
      <c r="I47" s="219">
        <v>27880000000</v>
      </c>
      <c r="J47" s="213"/>
      <c r="K47" s="220"/>
      <c r="L47" s="219">
        <v>26530000000</v>
      </c>
      <c r="M47" s="213"/>
      <c r="N47" s="213"/>
      <c r="O47" s="221"/>
      <c r="Q47" s="221"/>
      <c r="R47" s="221"/>
      <c r="T47" s="220"/>
      <c r="U47" s="200" t="s">
        <v>95</v>
      </c>
      <c r="W47" s="221"/>
      <c r="Z47" s="221"/>
      <c r="AC47" s="219">
        <v>22300000000</v>
      </c>
      <c r="AD47" s="213"/>
      <c r="AE47" s="222"/>
      <c r="AF47" s="219">
        <v>22345000000</v>
      </c>
      <c r="AG47" s="213"/>
      <c r="AH47" s="220"/>
      <c r="AI47" s="219">
        <v>21343000000</v>
      </c>
      <c r="AJ47" s="213"/>
      <c r="AK47" s="220"/>
      <c r="AL47" s="219">
        <v>20760000000</v>
      </c>
      <c r="AM47" s="213"/>
      <c r="AN47" s="220"/>
      <c r="AO47" s="219">
        <v>15600000000</v>
      </c>
      <c r="AP47" s="213"/>
      <c r="AQ47" s="220"/>
      <c r="AR47" s="220"/>
    </row>
    <row r="48" spans="1:44" s="200" customFormat="1" ht="24" x14ac:dyDescent="0.2">
      <c r="A48" s="200" t="s">
        <v>375</v>
      </c>
      <c r="B48" s="199"/>
      <c r="C48" s="219">
        <v>1004000000</v>
      </c>
      <c r="D48" s="213"/>
      <c r="E48" s="220"/>
      <c r="F48" s="219">
        <v>857000000</v>
      </c>
      <c r="G48" s="213"/>
      <c r="H48" s="213"/>
      <c r="I48" s="219">
        <v>841000000</v>
      </c>
      <c r="J48" s="213"/>
      <c r="K48" s="220"/>
      <c r="L48" s="219">
        <v>629000000</v>
      </c>
      <c r="M48" s="213"/>
      <c r="N48" s="213"/>
      <c r="O48" s="221"/>
      <c r="Q48" s="221"/>
      <c r="R48" s="221"/>
      <c r="T48" s="220"/>
      <c r="U48" s="200" t="s">
        <v>375</v>
      </c>
      <c r="W48" s="221"/>
      <c r="Z48" s="221"/>
      <c r="AC48" s="219">
        <v>259000000</v>
      </c>
      <c r="AD48" s="213"/>
      <c r="AE48" s="222"/>
      <c r="AF48" s="219">
        <v>253000000</v>
      </c>
      <c r="AG48" s="213"/>
      <c r="AH48" s="220"/>
      <c r="AI48" s="219">
        <v>238000000</v>
      </c>
      <c r="AJ48" s="213"/>
      <c r="AK48" s="220"/>
      <c r="AL48" s="219">
        <v>229000000</v>
      </c>
      <c r="AM48" s="213"/>
      <c r="AN48" s="220"/>
      <c r="AO48" s="219">
        <v>244000000</v>
      </c>
      <c r="AP48" s="213"/>
      <c r="AQ48" s="220"/>
      <c r="AR48" s="220"/>
    </row>
    <row r="49" spans="1:44" s="200" customFormat="1" ht="24" x14ac:dyDescent="0.2">
      <c r="A49" s="200" t="s">
        <v>96</v>
      </c>
      <c r="B49" s="199"/>
      <c r="C49" s="219">
        <v>37048000000</v>
      </c>
      <c r="D49" s="213"/>
      <c r="E49" s="220"/>
      <c r="F49" s="219">
        <v>37829000000</v>
      </c>
      <c r="G49" s="213"/>
      <c r="H49" s="213"/>
      <c r="I49" s="219">
        <v>38140000000</v>
      </c>
      <c r="J49" s="213"/>
      <c r="K49" s="220"/>
      <c r="L49" s="219">
        <v>38216000000</v>
      </c>
      <c r="M49" s="213"/>
      <c r="N49" s="213"/>
      <c r="O49" s="221"/>
      <c r="Q49" s="221"/>
      <c r="R49" s="221"/>
      <c r="T49" s="220"/>
      <c r="U49" s="200" t="s">
        <v>96</v>
      </c>
      <c r="W49" s="221"/>
      <c r="Z49" s="221"/>
      <c r="AC49" s="219">
        <v>37804000000</v>
      </c>
      <c r="AD49" s="213"/>
      <c r="AE49" s="222"/>
      <c r="AF49" s="219">
        <v>38379000000</v>
      </c>
      <c r="AG49" s="213"/>
      <c r="AH49" s="220"/>
      <c r="AI49" s="219">
        <v>39051000000</v>
      </c>
      <c r="AJ49" s="213"/>
      <c r="AK49" s="220"/>
      <c r="AL49" s="219">
        <v>38713000000</v>
      </c>
      <c r="AM49" s="213"/>
      <c r="AN49" s="220"/>
      <c r="AO49" s="219">
        <v>38507000000</v>
      </c>
      <c r="AP49" s="213"/>
      <c r="AQ49" s="220"/>
      <c r="AR49" s="220"/>
    </row>
    <row r="50" spans="1:44" s="200" customFormat="1" ht="11.25" customHeight="1" x14ac:dyDescent="0.2">
      <c r="A50" s="200" t="s">
        <v>376</v>
      </c>
      <c r="B50" s="199"/>
      <c r="C50" s="219">
        <v>995000000</v>
      </c>
      <c r="D50" s="213"/>
      <c r="E50" s="220"/>
      <c r="F50" s="219">
        <v>1129000000</v>
      </c>
      <c r="G50" s="213"/>
      <c r="H50" s="213"/>
      <c r="I50" s="219">
        <v>1125000000</v>
      </c>
      <c r="J50" s="213"/>
      <c r="K50" s="220"/>
      <c r="L50" s="219">
        <v>961000000</v>
      </c>
      <c r="M50" s="213"/>
      <c r="N50" s="213"/>
      <c r="O50" s="221"/>
      <c r="Q50" s="221"/>
      <c r="R50" s="221"/>
      <c r="T50" s="220"/>
      <c r="U50" s="200" t="s">
        <v>377</v>
      </c>
      <c r="W50" s="221"/>
      <c r="Z50" s="221"/>
      <c r="AC50" s="219">
        <v>852000000</v>
      </c>
      <c r="AD50" s="213"/>
      <c r="AE50" s="222"/>
      <c r="AF50" s="219">
        <v>821000000</v>
      </c>
      <c r="AG50" s="213"/>
      <c r="AH50" s="220"/>
      <c r="AI50" s="219">
        <v>700000000</v>
      </c>
      <c r="AJ50" s="213"/>
      <c r="AK50" s="220"/>
      <c r="AL50" s="219">
        <v>670000000</v>
      </c>
      <c r="AM50" s="213"/>
      <c r="AN50" s="220"/>
      <c r="AO50" s="219">
        <v>742000000</v>
      </c>
      <c r="AP50" s="213"/>
      <c r="AQ50" s="220"/>
      <c r="AR50" s="220"/>
    </row>
    <row r="51" spans="1:44" s="200" customFormat="1" ht="11.25" customHeight="1" x14ac:dyDescent="0.2">
      <c r="A51" s="235" t="s">
        <v>378</v>
      </c>
      <c r="B51" s="236"/>
      <c r="C51" s="237">
        <v>368411000000</v>
      </c>
      <c r="D51" s="244"/>
      <c r="E51" s="237"/>
      <c r="F51" s="237">
        <v>378279000000</v>
      </c>
      <c r="G51" s="244"/>
      <c r="H51" s="244"/>
      <c r="I51" s="237">
        <v>373453000000</v>
      </c>
      <c r="J51" s="244"/>
      <c r="K51" s="237"/>
      <c r="L51" s="237">
        <v>368590000000</v>
      </c>
      <c r="M51" s="245"/>
      <c r="N51" s="244"/>
      <c r="Q51" s="212"/>
      <c r="R51" s="212"/>
      <c r="T51" s="215"/>
      <c r="U51" s="235" t="s">
        <v>379</v>
      </c>
      <c r="V51" s="239"/>
      <c r="W51" s="239"/>
      <c r="X51" s="241"/>
      <c r="Y51" s="241"/>
      <c r="Z51" s="239"/>
      <c r="AA51" s="241"/>
      <c r="AB51" s="239"/>
      <c r="AC51" s="237">
        <f>SUM(AC45:AC50)</f>
        <v>364554000000</v>
      </c>
      <c r="AD51" s="244"/>
      <c r="AE51" s="246"/>
      <c r="AF51" s="237">
        <f>SUM(AF45:AF50)</f>
        <v>374220000000</v>
      </c>
      <c r="AG51" s="244"/>
      <c r="AH51" s="237"/>
      <c r="AI51" s="237">
        <f>SUM(AI45:AI50)</f>
        <v>351230000000</v>
      </c>
      <c r="AJ51" s="244"/>
      <c r="AK51" s="237"/>
      <c r="AL51" s="237">
        <v>344142000000</v>
      </c>
      <c r="AM51" s="244"/>
      <c r="AN51" s="237"/>
      <c r="AO51" s="237">
        <v>336200000000</v>
      </c>
      <c r="AP51" s="245"/>
      <c r="AQ51" s="215"/>
      <c r="AR51" s="215"/>
    </row>
    <row r="52" spans="1:44" s="200" customFormat="1" ht="11.25" customHeight="1" x14ac:dyDescent="0.2">
      <c r="A52" s="247" t="s">
        <v>97</v>
      </c>
      <c r="B52" s="248"/>
      <c r="C52" s="249"/>
      <c r="D52" s="250">
        <v>9.4999999999999998E-3</v>
      </c>
      <c r="E52" s="249"/>
      <c r="F52" s="249"/>
      <c r="G52" s="250">
        <v>9.7999999999999997E-3</v>
      </c>
      <c r="H52" s="249"/>
      <c r="I52" s="249"/>
      <c r="J52" s="250">
        <v>9.5999999999999992E-3</v>
      </c>
      <c r="K52" s="249"/>
      <c r="L52" s="249"/>
      <c r="M52" s="250">
        <v>9.7000000000000003E-3</v>
      </c>
      <c r="N52" s="249"/>
      <c r="O52" s="247"/>
      <c r="P52" s="247"/>
      <c r="Q52" s="247"/>
      <c r="R52" s="247"/>
      <c r="S52" s="247"/>
      <c r="T52" s="249"/>
      <c r="U52" s="247" t="s">
        <v>97</v>
      </c>
      <c r="V52" s="249"/>
      <c r="W52" s="247"/>
      <c r="X52" s="247"/>
      <c r="Y52" s="247"/>
      <c r="Z52" s="247"/>
      <c r="AA52" s="247"/>
      <c r="AB52" s="249"/>
      <c r="AC52" s="249"/>
      <c r="AD52" s="250">
        <v>9.9000000000000008E-3</v>
      </c>
      <c r="AE52" s="249"/>
      <c r="AF52" s="249"/>
      <c r="AG52" s="250">
        <v>9.7000000000000003E-3</v>
      </c>
      <c r="AH52" s="249"/>
      <c r="AI52" s="249"/>
      <c r="AJ52" s="250">
        <v>1.0500000000000001E-2</v>
      </c>
      <c r="AK52" s="249"/>
      <c r="AL52" s="249"/>
      <c r="AM52" s="250">
        <v>1.1599999999999999E-2</v>
      </c>
      <c r="AN52" s="249"/>
      <c r="AO52" s="249"/>
      <c r="AP52" s="250">
        <v>1.1299999999999999E-2</v>
      </c>
      <c r="AQ52" s="213"/>
      <c r="AR52" s="213"/>
    </row>
    <row r="53" spans="1:44" s="200" customFormat="1" ht="24" x14ac:dyDescent="0.2">
      <c r="A53" s="251" t="s">
        <v>98</v>
      </c>
      <c r="B53" s="211"/>
      <c r="C53" s="252"/>
      <c r="D53" s="253">
        <v>9.7000000000000003E-3</v>
      </c>
      <c r="E53" s="252"/>
      <c r="F53" s="252"/>
      <c r="G53" s="253">
        <v>0.01</v>
      </c>
      <c r="H53" s="252"/>
      <c r="I53" s="252"/>
      <c r="J53" s="253">
        <v>9.7726845719999997E-3</v>
      </c>
      <c r="K53" s="252"/>
      <c r="L53" s="252"/>
      <c r="M53" s="253">
        <v>9.9000000000000008E-3</v>
      </c>
      <c r="N53" s="252"/>
      <c r="T53" s="213"/>
      <c r="U53" s="251" t="s">
        <v>98</v>
      </c>
      <c r="V53" s="252"/>
      <c r="AB53" s="252"/>
      <c r="AC53" s="252"/>
      <c r="AD53" s="253">
        <v>1.008154442E-2</v>
      </c>
      <c r="AE53" s="252"/>
      <c r="AF53" s="252"/>
      <c r="AG53" s="253">
        <v>9.8286667090000009E-3</v>
      </c>
      <c r="AH53" s="252"/>
      <c r="AI53" s="252"/>
      <c r="AJ53" s="253">
        <v>1.059530283E-2</v>
      </c>
      <c r="AK53" s="252"/>
      <c r="AL53" s="252"/>
      <c r="AM53" s="253">
        <v>1.166862779E-2</v>
      </c>
      <c r="AN53" s="252"/>
      <c r="AO53" s="252"/>
      <c r="AP53" s="253">
        <v>1.143661019E-2</v>
      </c>
      <c r="AQ53" s="213"/>
      <c r="AR53" s="213"/>
    </row>
    <row r="54" spans="1:44" ht="21.75" customHeight="1" x14ac:dyDescent="0.2">
      <c r="A54" s="262" t="s">
        <v>265</v>
      </c>
      <c r="B54" s="262"/>
      <c r="C54" s="262"/>
      <c r="D54" s="262"/>
      <c r="E54" s="262"/>
      <c r="F54" s="262"/>
      <c r="G54" s="262"/>
      <c r="H54" s="262"/>
      <c r="I54" s="262"/>
      <c r="J54" s="262"/>
      <c r="K54" s="262"/>
      <c r="L54" s="262"/>
      <c r="M54" s="262"/>
      <c r="N54" s="59"/>
      <c r="U54" s="282" t="s">
        <v>265</v>
      </c>
      <c r="V54" s="283"/>
      <c r="W54" s="262"/>
      <c r="X54" s="262"/>
      <c r="Y54" s="262"/>
      <c r="Z54" s="262"/>
      <c r="AA54" s="262"/>
      <c r="AB54" s="262"/>
      <c r="AC54" s="283"/>
      <c r="AD54" s="283"/>
      <c r="AE54" s="283"/>
      <c r="AF54" s="283"/>
      <c r="AG54" s="283"/>
      <c r="AH54" s="283"/>
      <c r="AI54" s="283"/>
      <c r="AJ54" s="283"/>
      <c r="AK54" s="283"/>
      <c r="AL54" s="283"/>
      <c r="AM54" s="283"/>
      <c r="AN54" s="283"/>
      <c r="AO54" s="283"/>
      <c r="AP54" s="283"/>
    </row>
    <row r="55" spans="1:44" ht="24" customHeight="1" x14ac:dyDescent="0.2">
      <c r="A55" s="280" t="s">
        <v>99</v>
      </c>
      <c r="B55" s="262"/>
      <c r="C55" s="262"/>
      <c r="D55" s="262"/>
      <c r="E55" s="262"/>
      <c r="F55" s="262"/>
      <c r="G55" s="262"/>
      <c r="H55" s="262"/>
      <c r="I55" s="262"/>
      <c r="J55" s="262"/>
      <c r="K55" s="262"/>
      <c r="L55" s="262"/>
      <c r="M55" s="262"/>
      <c r="N55" s="59"/>
      <c r="U55" s="280" t="s">
        <v>99</v>
      </c>
      <c r="V55" s="262"/>
      <c r="W55" s="262"/>
      <c r="X55" s="262"/>
      <c r="Y55" s="262"/>
      <c r="Z55" s="262"/>
      <c r="AA55" s="262"/>
      <c r="AB55" s="262"/>
      <c r="AC55" s="262"/>
      <c r="AD55" s="262"/>
      <c r="AE55" s="262"/>
      <c r="AF55" s="262"/>
      <c r="AG55" s="262"/>
      <c r="AH55" s="262"/>
      <c r="AI55" s="262"/>
      <c r="AJ55" s="262"/>
      <c r="AK55" s="262"/>
      <c r="AL55" s="262"/>
      <c r="AM55" s="262"/>
      <c r="AN55" s="262"/>
      <c r="AO55" s="262"/>
      <c r="AP55" s="262"/>
    </row>
    <row r="56" spans="1:44" x14ac:dyDescent="0.2">
      <c r="A56" s="14" t="s">
        <v>394</v>
      </c>
      <c r="B56" s="14"/>
      <c r="C56" s="14"/>
      <c r="D56" s="14"/>
      <c r="E56" s="14"/>
      <c r="F56" s="14"/>
      <c r="G56" s="14"/>
      <c r="H56" s="14"/>
      <c r="I56" s="14"/>
      <c r="J56" s="14"/>
      <c r="K56" s="14"/>
      <c r="L56" s="14"/>
      <c r="M56" s="14"/>
      <c r="N56" s="14"/>
      <c r="O56" s="14"/>
      <c r="P56" s="14"/>
      <c r="Q56" s="14"/>
      <c r="R56" s="14"/>
      <c r="S56" s="14"/>
      <c r="T56" s="14"/>
      <c r="U56" s="255" t="s">
        <v>394</v>
      </c>
      <c r="W56" s="14"/>
      <c r="X56" s="14"/>
      <c r="Y56" s="14"/>
      <c r="Z56" s="14"/>
      <c r="AA56" s="14"/>
      <c r="AC56" s="14"/>
      <c r="AD56" s="14"/>
      <c r="AE56" s="14"/>
      <c r="AF56" s="14"/>
      <c r="AG56" s="14"/>
      <c r="AH56" s="14"/>
      <c r="AI56" s="14"/>
      <c r="AJ56" s="14"/>
      <c r="AK56" s="14"/>
      <c r="AL56" s="14"/>
      <c r="AM56" s="14"/>
      <c r="AN56" s="14"/>
      <c r="AO56" s="14"/>
      <c r="AP56" s="14"/>
      <c r="AQ56" s="14"/>
      <c r="AR56" s="14"/>
    </row>
    <row r="57" spans="1:44" x14ac:dyDescent="0.2">
      <c r="A57" s="14"/>
      <c r="B57" s="14"/>
      <c r="C57" s="14"/>
      <c r="D57" s="14"/>
      <c r="E57" s="14"/>
      <c r="F57" s="14"/>
      <c r="G57" s="14"/>
      <c r="H57" s="14"/>
      <c r="I57" s="14"/>
      <c r="J57" s="14"/>
      <c r="K57" s="14"/>
      <c r="L57" s="14"/>
      <c r="M57" s="14"/>
      <c r="N57" s="14"/>
      <c r="O57" s="14"/>
      <c r="P57" s="14"/>
      <c r="Q57" s="14"/>
      <c r="R57" s="14"/>
      <c r="S57" s="14"/>
      <c r="T57" s="14"/>
      <c r="U57" s="14"/>
      <c r="W57" s="14"/>
      <c r="X57" s="14"/>
      <c r="Y57" s="14"/>
      <c r="Z57" s="14"/>
      <c r="AA57" s="14"/>
      <c r="AC57" s="14"/>
      <c r="AD57" s="14"/>
      <c r="AE57" s="14"/>
      <c r="AF57" s="14"/>
      <c r="AG57" s="14"/>
      <c r="AH57" s="14"/>
      <c r="AI57" s="14"/>
      <c r="AJ57" s="14"/>
      <c r="AK57" s="14"/>
      <c r="AL57" s="14"/>
      <c r="AM57" s="14"/>
      <c r="AN57" s="14"/>
      <c r="AO57" s="14"/>
      <c r="AP57" s="14"/>
      <c r="AQ57" s="14"/>
      <c r="AR57" s="14"/>
    </row>
    <row r="58" spans="1:44" x14ac:dyDescent="0.2">
      <c r="A58" s="14"/>
      <c r="B58" s="14"/>
      <c r="C58" s="14"/>
      <c r="D58" s="14"/>
      <c r="E58" s="14"/>
      <c r="F58" s="14"/>
      <c r="G58" s="14"/>
      <c r="H58" s="14"/>
      <c r="I58" s="14"/>
      <c r="J58" s="14"/>
      <c r="K58" s="14"/>
      <c r="L58" s="14"/>
      <c r="M58" s="14"/>
      <c r="N58" s="14"/>
      <c r="O58" s="14"/>
      <c r="P58" s="14"/>
      <c r="Q58" s="14"/>
      <c r="R58" s="14"/>
      <c r="S58" s="14"/>
      <c r="T58" s="14"/>
      <c r="U58" s="14"/>
      <c r="W58" s="14"/>
      <c r="X58" s="14"/>
      <c r="Y58" s="14"/>
      <c r="Z58" s="14"/>
      <c r="AA58" s="14"/>
      <c r="AC58" s="14"/>
      <c r="AD58" s="14"/>
      <c r="AE58" s="14"/>
      <c r="AF58" s="14"/>
      <c r="AG58" s="14"/>
      <c r="AH58" s="14"/>
      <c r="AI58" s="14"/>
      <c r="AJ58" s="14"/>
      <c r="AK58" s="14"/>
      <c r="AL58" s="14"/>
      <c r="AM58" s="14"/>
      <c r="AN58" s="14"/>
      <c r="AO58" s="14"/>
      <c r="AP58" s="14"/>
      <c r="AQ58" s="14"/>
      <c r="AR58" s="14"/>
    </row>
    <row r="59" spans="1:44" x14ac:dyDescent="0.2">
      <c r="A59" s="14"/>
      <c r="B59" s="14"/>
      <c r="C59" s="14"/>
      <c r="D59" s="14"/>
      <c r="E59" s="14"/>
      <c r="F59" s="14"/>
      <c r="G59" s="14"/>
      <c r="H59" s="14"/>
      <c r="I59" s="14"/>
      <c r="J59" s="14"/>
      <c r="K59" s="14"/>
      <c r="L59" s="14"/>
      <c r="M59" s="14"/>
      <c r="N59" s="14"/>
      <c r="O59" s="14"/>
      <c r="P59" s="14"/>
      <c r="Q59" s="14"/>
      <c r="R59" s="14"/>
      <c r="S59" s="14"/>
      <c r="T59" s="14"/>
      <c r="U59" s="14"/>
      <c r="W59" s="14"/>
      <c r="X59" s="14"/>
      <c r="Y59" s="14"/>
      <c r="Z59" s="14"/>
      <c r="AA59" s="14"/>
      <c r="AC59" s="14"/>
      <c r="AD59" s="14"/>
      <c r="AE59" s="14"/>
      <c r="AF59" s="14"/>
      <c r="AG59" s="14"/>
      <c r="AH59" s="14"/>
      <c r="AI59" s="14"/>
      <c r="AJ59" s="14"/>
      <c r="AK59" s="14"/>
      <c r="AL59" s="14"/>
      <c r="AM59" s="14"/>
      <c r="AN59" s="14"/>
      <c r="AO59" s="14"/>
      <c r="AP59" s="14"/>
      <c r="AQ59" s="14"/>
      <c r="AR59" s="14"/>
    </row>
    <row r="60" spans="1:44" x14ac:dyDescent="0.2">
      <c r="A60" s="14"/>
      <c r="B60" s="14"/>
      <c r="C60" s="14"/>
      <c r="D60" s="14"/>
      <c r="E60" s="14"/>
      <c r="F60" s="14"/>
      <c r="G60" s="14"/>
      <c r="H60" s="14"/>
      <c r="I60" s="14"/>
      <c r="J60" s="14"/>
      <c r="K60" s="14"/>
      <c r="L60" s="14"/>
      <c r="M60" s="14"/>
      <c r="N60" s="14"/>
      <c r="O60" s="14"/>
      <c r="P60" s="14"/>
      <c r="Q60" s="14"/>
      <c r="R60" s="14"/>
      <c r="S60" s="14"/>
      <c r="T60" s="14"/>
      <c r="U60" s="14"/>
      <c r="W60" s="14"/>
      <c r="X60" s="14"/>
      <c r="Y60" s="14"/>
      <c r="Z60" s="14"/>
      <c r="AA60" s="14"/>
      <c r="AC60" s="14"/>
      <c r="AD60" s="14"/>
      <c r="AE60" s="14"/>
      <c r="AF60" s="14"/>
      <c r="AG60" s="14"/>
      <c r="AH60" s="14"/>
      <c r="AI60" s="14"/>
      <c r="AJ60" s="14"/>
      <c r="AK60" s="14"/>
      <c r="AL60" s="14"/>
      <c r="AM60" s="14"/>
      <c r="AN60" s="14"/>
      <c r="AO60" s="14"/>
      <c r="AP60" s="14"/>
      <c r="AQ60" s="14"/>
      <c r="AR60" s="14"/>
    </row>
    <row r="61" spans="1:44" x14ac:dyDescent="0.2">
      <c r="A61" s="14"/>
      <c r="B61" s="14"/>
      <c r="C61" s="14"/>
      <c r="D61" s="14"/>
      <c r="E61" s="14"/>
      <c r="F61" s="14"/>
      <c r="G61" s="14"/>
      <c r="H61" s="14"/>
      <c r="I61" s="14"/>
      <c r="J61" s="14"/>
      <c r="K61" s="14"/>
      <c r="L61" s="14"/>
      <c r="M61" s="14"/>
      <c r="N61" s="14"/>
      <c r="O61" s="14"/>
      <c r="P61" s="14"/>
      <c r="Q61" s="14"/>
      <c r="R61" s="14"/>
      <c r="S61" s="14"/>
      <c r="T61" s="14"/>
      <c r="U61" s="14"/>
      <c r="W61" s="14"/>
      <c r="X61" s="14"/>
      <c r="Y61" s="14"/>
      <c r="Z61" s="14"/>
      <c r="AA61" s="14"/>
      <c r="AC61" s="14"/>
      <c r="AD61" s="14"/>
      <c r="AE61" s="14"/>
      <c r="AF61" s="14"/>
      <c r="AG61" s="14"/>
      <c r="AH61" s="14"/>
      <c r="AI61" s="14"/>
      <c r="AJ61" s="14"/>
      <c r="AK61" s="14"/>
      <c r="AL61" s="14"/>
      <c r="AM61" s="14"/>
      <c r="AN61" s="14"/>
      <c r="AO61" s="14"/>
      <c r="AP61" s="14"/>
      <c r="AQ61" s="14"/>
      <c r="AR61" s="14"/>
    </row>
    <row r="62" spans="1:44" x14ac:dyDescent="0.2">
      <c r="A62" s="14"/>
      <c r="B62" s="14"/>
      <c r="C62" s="14"/>
      <c r="D62" s="14"/>
      <c r="E62" s="14"/>
      <c r="F62" s="14"/>
      <c r="G62" s="14"/>
      <c r="H62" s="14"/>
      <c r="I62" s="14"/>
      <c r="J62" s="14"/>
      <c r="K62" s="14"/>
      <c r="L62" s="14"/>
      <c r="M62" s="14"/>
      <c r="N62" s="14"/>
      <c r="O62" s="14"/>
      <c r="P62" s="14"/>
      <c r="Q62" s="14"/>
      <c r="R62" s="14"/>
      <c r="S62" s="14"/>
      <c r="T62" s="14"/>
      <c r="U62" s="14"/>
      <c r="W62" s="14"/>
      <c r="X62" s="14"/>
      <c r="Y62" s="14"/>
      <c r="Z62" s="14"/>
      <c r="AA62" s="14"/>
      <c r="AC62" s="14"/>
      <c r="AD62" s="14"/>
      <c r="AE62" s="14"/>
      <c r="AF62" s="14"/>
      <c r="AG62" s="14"/>
      <c r="AH62" s="14"/>
      <c r="AI62" s="14"/>
      <c r="AJ62" s="14"/>
      <c r="AK62" s="14"/>
      <c r="AL62" s="14"/>
      <c r="AM62" s="14"/>
      <c r="AN62" s="14"/>
      <c r="AO62" s="14"/>
      <c r="AP62" s="14"/>
      <c r="AQ62" s="14"/>
      <c r="AR62" s="14"/>
    </row>
    <row r="63" spans="1:44" x14ac:dyDescent="0.2">
      <c r="A63" s="14"/>
      <c r="B63" s="14"/>
      <c r="C63" s="14"/>
      <c r="D63" s="14"/>
      <c r="E63" s="14"/>
      <c r="F63" s="14"/>
      <c r="G63" s="14"/>
      <c r="H63" s="14"/>
      <c r="I63" s="14"/>
      <c r="J63" s="14"/>
      <c r="K63" s="14"/>
      <c r="L63" s="14"/>
      <c r="M63" s="14"/>
      <c r="N63" s="14"/>
      <c r="O63" s="14"/>
      <c r="P63" s="14"/>
      <c r="Q63" s="14"/>
      <c r="R63" s="14"/>
      <c r="S63" s="14"/>
      <c r="T63" s="14"/>
      <c r="U63" s="14"/>
      <c r="W63" s="14"/>
      <c r="X63" s="14"/>
      <c r="Y63" s="14"/>
      <c r="Z63" s="14"/>
      <c r="AA63" s="14"/>
      <c r="AC63" s="14"/>
      <c r="AD63" s="14"/>
      <c r="AE63" s="14"/>
      <c r="AF63" s="14"/>
      <c r="AG63" s="14"/>
      <c r="AH63" s="14"/>
      <c r="AI63" s="14"/>
      <c r="AJ63" s="14"/>
      <c r="AK63" s="14"/>
      <c r="AL63" s="14"/>
      <c r="AM63" s="14"/>
      <c r="AN63" s="14"/>
      <c r="AO63" s="14"/>
      <c r="AP63" s="14"/>
      <c r="AQ63" s="14"/>
      <c r="AR63" s="14"/>
    </row>
    <row r="64" spans="1:44" x14ac:dyDescent="0.2">
      <c r="A64" s="14"/>
      <c r="B64" s="14"/>
      <c r="C64" s="14"/>
      <c r="D64" s="14"/>
      <c r="E64" s="14"/>
      <c r="F64" s="14"/>
      <c r="G64" s="14"/>
      <c r="H64" s="14"/>
      <c r="I64" s="14"/>
      <c r="J64" s="14"/>
      <c r="K64" s="14"/>
      <c r="L64" s="14"/>
      <c r="M64" s="14"/>
      <c r="N64" s="14"/>
      <c r="O64" s="14"/>
      <c r="P64" s="14"/>
      <c r="Q64" s="14"/>
      <c r="R64" s="14"/>
      <c r="S64" s="14"/>
      <c r="T64" s="14"/>
      <c r="U64" s="14"/>
      <c r="W64" s="14"/>
      <c r="X64" s="14"/>
      <c r="Y64" s="14"/>
      <c r="Z64" s="14"/>
      <c r="AA64" s="14"/>
      <c r="AC64" s="14"/>
      <c r="AD64" s="14"/>
      <c r="AE64" s="14"/>
      <c r="AF64" s="14"/>
      <c r="AG64" s="14"/>
      <c r="AH64" s="14"/>
      <c r="AI64" s="14"/>
      <c r="AJ64" s="14"/>
      <c r="AK64" s="14"/>
      <c r="AL64" s="14"/>
      <c r="AM64" s="14"/>
      <c r="AN64" s="14"/>
      <c r="AO64" s="14"/>
      <c r="AP64" s="14"/>
      <c r="AQ64" s="14"/>
      <c r="AR64" s="14"/>
    </row>
    <row r="65" spans="1:44" x14ac:dyDescent="0.2">
      <c r="A65" s="14"/>
      <c r="B65" s="14"/>
      <c r="C65" s="14"/>
      <c r="D65" s="14"/>
      <c r="E65" s="14"/>
      <c r="F65" s="14"/>
      <c r="G65" s="14"/>
      <c r="H65" s="14"/>
      <c r="I65" s="14"/>
      <c r="J65" s="14"/>
      <c r="K65" s="14"/>
      <c r="L65" s="14"/>
      <c r="M65" s="14"/>
      <c r="N65" s="14"/>
      <c r="O65" s="14"/>
      <c r="P65" s="14"/>
      <c r="Q65" s="14"/>
      <c r="R65" s="14"/>
      <c r="S65" s="14"/>
      <c r="T65" s="14"/>
      <c r="U65" s="14"/>
      <c r="W65" s="14"/>
      <c r="X65" s="14"/>
      <c r="Y65" s="14"/>
      <c r="Z65" s="14"/>
      <c r="AA65" s="14"/>
      <c r="AC65" s="14"/>
      <c r="AD65" s="14"/>
      <c r="AE65" s="14"/>
      <c r="AF65" s="14"/>
      <c r="AG65" s="14"/>
      <c r="AH65" s="14"/>
      <c r="AI65" s="14"/>
      <c r="AJ65" s="14"/>
      <c r="AK65" s="14"/>
      <c r="AL65" s="14"/>
      <c r="AM65" s="14"/>
      <c r="AN65" s="14"/>
      <c r="AO65" s="14"/>
      <c r="AP65" s="14"/>
      <c r="AQ65" s="14"/>
      <c r="AR65" s="14"/>
    </row>
    <row r="66" spans="1:44" x14ac:dyDescent="0.2">
      <c r="A66" s="14"/>
      <c r="B66" s="14"/>
      <c r="C66" s="14"/>
      <c r="D66" s="14"/>
      <c r="E66" s="14"/>
      <c r="F66" s="14"/>
      <c r="G66" s="14"/>
      <c r="H66" s="14"/>
      <c r="I66" s="14"/>
      <c r="J66" s="14"/>
      <c r="K66" s="14"/>
      <c r="L66" s="14"/>
      <c r="M66" s="14"/>
      <c r="N66" s="14"/>
      <c r="O66" s="14"/>
      <c r="P66" s="14"/>
      <c r="Q66" s="14"/>
      <c r="R66" s="14"/>
      <c r="S66" s="14"/>
      <c r="T66" s="14"/>
      <c r="U66" s="14"/>
      <c r="W66" s="14"/>
      <c r="X66" s="14"/>
      <c r="Y66" s="14"/>
      <c r="Z66" s="14"/>
      <c r="AA66" s="14"/>
      <c r="AC66" s="14"/>
      <c r="AD66" s="14"/>
      <c r="AE66" s="14"/>
      <c r="AF66" s="14"/>
      <c r="AG66" s="14"/>
      <c r="AH66" s="14"/>
      <c r="AI66" s="14"/>
      <c r="AJ66" s="14"/>
      <c r="AK66" s="14"/>
      <c r="AL66" s="14"/>
      <c r="AM66" s="14"/>
      <c r="AN66" s="14"/>
      <c r="AO66" s="14"/>
      <c r="AP66" s="14"/>
      <c r="AQ66" s="14"/>
      <c r="AR66" s="14"/>
    </row>
    <row r="67" spans="1:44" x14ac:dyDescent="0.2">
      <c r="A67" s="14"/>
      <c r="B67" s="14"/>
      <c r="C67" s="14"/>
      <c r="D67" s="14"/>
      <c r="E67" s="14"/>
      <c r="F67" s="14"/>
      <c r="G67" s="14"/>
      <c r="H67" s="14"/>
      <c r="I67" s="14"/>
      <c r="J67" s="14"/>
      <c r="K67" s="14"/>
      <c r="L67" s="14"/>
      <c r="M67" s="14"/>
      <c r="N67" s="14"/>
      <c r="O67" s="14"/>
      <c r="P67" s="14"/>
      <c r="Q67" s="14"/>
      <c r="R67" s="14"/>
      <c r="S67" s="14"/>
      <c r="T67" s="14"/>
      <c r="U67" s="14"/>
      <c r="W67" s="14"/>
      <c r="X67" s="14"/>
      <c r="Y67" s="14"/>
      <c r="Z67" s="14"/>
      <c r="AA67" s="14"/>
      <c r="AC67" s="14"/>
      <c r="AD67" s="14"/>
      <c r="AE67" s="14"/>
      <c r="AF67" s="14"/>
      <c r="AG67" s="14"/>
      <c r="AH67" s="14"/>
      <c r="AI67" s="14"/>
      <c r="AJ67" s="14"/>
      <c r="AK67" s="14"/>
      <c r="AL67" s="14"/>
      <c r="AM67" s="14"/>
      <c r="AN67" s="14"/>
      <c r="AO67" s="14"/>
      <c r="AP67" s="14"/>
      <c r="AQ67" s="14"/>
      <c r="AR67" s="14"/>
    </row>
    <row r="68" spans="1:44" x14ac:dyDescent="0.2">
      <c r="A68" s="14"/>
      <c r="B68" s="14"/>
      <c r="C68" s="14"/>
      <c r="D68" s="14"/>
      <c r="E68" s="14"/>
      <c r="F68" s="14"/>
      <c r="G68" s="14"/>
      <c r="H68" s="14"/>
      <c r="I68" s="14"/>
      <c r="J68" s="14"/>
      <c r="K68" s="14"/>
      <c r="L68" s="14"/>
      <c r="M68" s="14"/>
      <c r="N68" s="14"/>
      <c r="O68" s="14"/>
      <c r="P68" s="14"/>
      <c r="Q68" s="14"/>
      <c r="R68" s="14"/>
      <c r="S68" s="14"/>
      <c r="T68" s="14"/>
      <c r="U68" s="14"/>
      <c r="W68" s="14"/>
      <c r="X68" s="14"/>
      <c r="Y68" s="14"/>
      <c r="Z68" s="14"/>
      <c r="AA68" s="14"/>
      <c r="AC68" s="14"/>
      <c r="AD68" s="14"/>
      <c r="AE68" s="14"/>
      <c r="AF68" s="14"/>
      <c r="AG68" s="14"/>
      <c r="AH68" s="14"/>
      <c r="AI68" s="14"/>
      <c r="AJ68" s="14"/>
      <c r="AK68" s="14"/>
      <c r="AL68" s="14"/>
      <c r="AM68" s="14"/>
      <c r="AN68" s="14"/>
      <c r="AO68" s="14"/>
      <c r="AP68" s="14"/>
      <c r="AQ68" s="14"/>
      <c r="AR68" s="14"/>
    </row>
    <row r="69" spans="1:44" x14ac:dyDescent="0.2">
      <c r="A69" s="14"/>
      <c r="B69" s="14"/>
      <c r="C69" s="14"/>
      <c r="D69" s="14"/>
      <c r="E69" s="14"/>
      <c r="F69" s="14"/>
      <c r="G69" s="14"/>
      <c r="H69" s="14"/>
      <c r="I69" s="14"/>
      <c r="J69" s="14"/>
      <c r="K69" s="14"/>
      <c r="L69" s="14"/>
      <c r="M69" s="14"/>
      <c r="N69" s="14"/>
      <c r="O69" s="14"/>
      <c r="P69" s="14"/>
      <c r="Q69" s="14"/>
      <c r="R69" s="14"/>
      <c r="S69" s="14"/>
      <c r="T69" s="14"/>
      <c r="U69" s="14"/>
      <c r="W69" s="14"/>
      <c r="X69" s="14"/>
      <c r="Y69" s="14"/>
      <c r="Z69" s="14"/>
      <c r="AA69" s="14"/>
      <c r="AC69" s="14"/>
      <c r="AD69" s="14"/>
      <c r="AE69" s="14"/>
      <c r="AF69" s="14"/>
      <c r="AG69" s="14"/>
      <c r="AH69" s="14"/>
      <c r="AI69" s="14"/>
      <c r="AJ69" s="14"/>
      <c r="AK69" s="14"/>
      <c r="AL69" s="14"/>
      <c r="AM69" s="14"/>
      <c r="AN69" s="14"/>
      <c r="AO69" s="14"/>
      <c r="AP69" s="14"/>
      <c r="AQ69" s="14"/>
      <c r="AR69" s="14"/>
    </row>
    <row r="70" spans="1:44" x14ac:dyDescent="0.2">
      <c r="A70" s="14"/>
      <c r="B70" s="14"/>
      <c r="C70" s="14"/>
      <c r="D70" s="14"/>
      <c r="E70" s="14"/>
      <c r="F70" s="14"/>
      <c r="G70" s="14"/>
      <c r="H70" s="14"/>
      <c r="I70" s="14"/>
      <c r="J70" s="14"/>
      <c r="K70" s="14"/>
      <c r="L70" s="14"/>
      <c r="M70" s="14"/>
      <c r="N70" s="14"/>
      <c r="O70" s="14"/>
      <c r="P70" s="14"/>
      <c r="Q70" s="14"/>
      <c r="R70" s="14"/>
      <c r="S70" s="14"/>
      <c r="T70" s="14"/>
      <c r="U70" s="14"/>
      <c r="W70" s="14"/>
      <c r="X70" s="14"/>
      <c r="Y70" s="14"/>
      <c r="Z70" s="14"/>
      <c r="AA70" s="14"/>
      <c r="AC70" s="14"/>
      <c r="AD70" s="14"/>
      <c r="AE70" s="14"/>
      <c r="AF70" s="14"/>
      <c r="AG70" s="14"/>
      <c r="AH70" s="14"/>
      <c r="AI70" s="14"/>
      <c r="AJ70" s="14"/>
      <c r="AK70" s="14"/>
      <c r="AL70" s="14"/>
      <c r="AM70" s="14"/>
      <c r="AN70" s="14"/>
      <c r="AO70" s="14"/>
      <c r="AP70" s="14"/>
      <c r="AQ70" s="14"/>
      <c r="AR70" s="14"/>
    </row>
    <row r="71" spans="1:44" x14ac:dyDescent="0.2">
      <c r="A71" s="14"/>
      <c r="B71" s="14"/>
      <c r="C71" s="14"/>
      <c r="D71" s="14"/>
      <c r="E71" s="14"/>
      <c r="F71" s="14"/>
      <c r="G71" s="14"/>
      <c r="H71" s="14"/>
      <c r="I71" s="14"/>
      <c r="J71" s="14"/>
      <c r="K71" s="14"/>
      <c r="L71" s="14"/>
      <c r="M71" s="14"/>
      <c r="N71" s="14"/>
      <c r="O71" s="14"/>
      <c r="P71" s="14"/>
      <c r="Q71" s="14"/>
      <c r="R71" s="14"/>
      <c r="S71" s="14"/>
      <c r="T71" s="14"/>
      <c r="U71" s="14"/>
      <c r="W71" s="14"/>
      <c r="X71" s="14"/>
      <c r="Y71" s="14"/>
      <c r="Z71" s="14"/>
      <c r="AA71" s="14"/>
      <c r="AC71" s="14"/>
      <c r="AD71" s="14"/>
      <c r="AE71" s="14"/>
      <c r="AF71" s="14"/>
      <c r="AG71" s="14"/>
      <c r="AH71" s="14"/>
      <c r="AI71" s="14"/>
      <c r="AJ71" s="14"/>
      <c r="AK71" s="14"/>
      <c r="AL71" s="14"/>
      <c r="AM71" s="14"/>
      <c r="AN71" s="14"/>
      <c r="AO71" s="14"/>
      <c r="AP71" s="14"/>
      <c r="AQ71" s="14"/>
      <c r="AR71" s="14"/>
    </row>
    <row r="72" spans="1:44" x14ac:dyDescent="0.2">
      <c r="A72" s="14"/>
      <c r="B72" s="14"/>
      <c r="C72" s="14"/>
      <c r="D72" s="14"/>
      <c r="E72" s="14"/>
      <c r="F72" s="14"/>
      <c r="G72" s="14"/>
      <c r="H72" s="14"/>
      <c r="I72" s="14"/>
      <c r="J72" s="14"/>
      <c r="K72" s="14"/>
      <c r="L72" s="14"/>
      <c r="M72" s="14"/>
      <c r="N72" s="14"/>
      <c r="O72" s="14"/>
      <c r="P72" s="14"/>
      <c r="Q72" s="14"/>
      <c r="R72" s="14"/>
      <c r="S72" s="14"/>
      <c r="T72" s="14"/>
      <c r="U72" s="14"/>
      <c r="W72" s="14"/>
      <c r="X72" s="14"/>
      <c r="Y72" s="14"/>
      <c r="Z72" s="14"/>
      <c r="AA72" s="14"/>
      <c r="AC72" s="14"/>
      <c r="AD72" s="14"/>
      <c r="AE72" s="14"/>
      <c r="AF72" s="14"/>
      <c r="AG72" s="14"/>
      <c r="AH72" s="14"/>
      <c r="AI72" s="14"/>
      <c r="AJ72" s="14"/>
      <c r="AK72" s="14"/>
      <c r="AL72" s="14"/>
      <c r="AM72" s="14"/>
      <c r="AN72" s="14"/>
      <c r="AO72" s="14"/>
      <c r="AP72" s="14"/>
      <c r="AQ72" s="14"/>
      <c r="AR72" s="14"/>
    </row>
    <row r="73" spans="1:44" x14ac:dyDescent="0.2">
      <c r="A73" s="14"/>
      <c r="B73" s="14"/>
      <c r="C73" s="14"/>
      <c r="D73" s="14"/>
      <c r="E73" s="14"/>
      <c r="F73" s="14"/>
      <c r="G73" s="14"/>
      <c r="H73" s="14"/>
      <c r="I73" s="14"/>
      <c r="J73" s="14"/>
      <c r="K73" s="14"/>
      <c r="L73" s="14"/>
      <c r="M73" s="14"/>
      <c r="N73" s="14"/>
      <c r="O73" s="14"/>
      <c r="P73" s="14"/>
      <c r="Q73" s="14"/>
      <c r="R73" s="14"/>
      <c r="S73" s="14"/>
      <c r="T73" s="14"/>
      <c r="U73" s="14"/>
      <c r="W73" s="14"/>
      <c r="X73" s="14"/>
      <c r="Y73" s="14"/>
      <c r="Z73" s="14"/>
      <c r="AA73" s="14"/>
      <c r="AC73" s="14"/>
      <c r="AD73" s="14"/>
      <c r="AE73" s="14"/>
      <c r="AF73" s="14"/>
      <c r="AG73" s="14"/>
      <c r="AH73" s="14"/>
      <c r="AI73" s="14"/>
      <c r="AJ73" s="14"/>
      <c r="AK73" s="14"/>
      <c r="AL73" s="14"/>
      <c r="AM73" s="14"/>
      <c r="AN73" s="14"/>
      <c r="AO73" s="14"/>
      <c r="AP73" s="14"/>
      <c r="AQ73" s="14"/>
      <c r="AR73" s="14"/>
    </row>
    <row r="74" spans="1:44" x14ac:dyDescent="0.2">
      <c r="A74" s="14"/>
      <c r="B74" s="14"/>
      <c r="C74" s="14"/>
      <c r="D74" s="14"/>
      <c r="E74" s="14"/>
      <c r="F74" s="14"/>
      <c r="G74" s="14"/>
      <c r="H74" s="14"/>
      <c r="I74" s="14"/>
      <c r="J74" s="14"/>
      <c r="K74" s="14"/>
      <c r="L74" s="14"/>
      <c r="M74" s="14"/>
      <c r="N74" s="14"/>
      <c r="O74" s="14"/>
      <c r="P74" s="14"/>
      <c r="Q74" s="14"/>
      <c r="R74" s="14"/>
      <c r="S74" s="14"/>
      <c r="T74" s="14"/>
      <c r="U74" s="14"/>
      <c r="W74" s="14"/>
      <c r="X74" s="14"/>
      <c r="Y74" s="14"/>
      <c r="Z74" s="14"/>
      <c r="AA74" s="14"/>
      <c r="AC74" s="14"/>
      <c r="AD74" s="14"/>
      <c r="AE74" s="14"/>
      <c r="AF74" s="14"/>
      <c r="AG74" s="14"/>
      <c r="AH74" s="14"/>
      <c r="AI74" s="14"/>
      <c r="AJ74" s="14"/>
      <c r="AK74" s="14"/>
      <c r="AL74" s="14"/>
      <c r="AM74" s="14"/>
      <c r="AN74" s="14"/>
      <c r="AO74" s="14"/>
      <c r="AP74" s="14"/>
      <c r="AQ74" s="14"/>
      <c r="AR74" s="14"/>
    </row>
    <row r="75" spans="1:44" x14ac:dyDescent="0.2">
      <c r="A75" s="14"/>
      <c r="B75" s="14"/>
      <c r="C75" s="14"/>
      <c r="D75" s="14"/>
      <c r="E75" s="14"/>
      <c r="F75" s="14"/>
      <c r="G75" s="14"/>
      <c r="H75" s="14"/>
      <c r="I75" s="14"/>
      <c r="J75" s="14"/>
      <c r="K75" s="14"/>
      <c r="L75" s="14"/>
      <c r="M75" s="14"/>
      <c r="N75" s="14"/>
      <c r="O75" s="14"/>
      <c r="P75" s="14"/>
      <c r="Q75" s="14"/>
      <c r="R75" s="14"/>
      <c r="S75" s="14"/>
      <c r="T75" s="14"/>
      <c r="U75" s="14"/>
      <c r="W75" s="14"/>
      <c r="X75" s="14"/>
      <c r="Y75" s="14"/>
      <c r="Z75" s="14"/>
      <c r="AA75" s="14"/>
      <c r="AC75" s="14"/>
      <c r="AD75" s="14"/>
      <c r="AE75" s="14"/>
      <c r="AF75" s="14"/>
      <c r="AG75" s="14"/>
      <c r="AH75" s="14"/>
      <c r="AI75" s="14"/>
      <c r="AJ75" s="14"/>
      <c r="AK75" s="14"/>
      <c r="AL75" s="14"/>
      <c r="AM75" s="14"/>
      <c r="AN75" s="14"/>
      <c r="AO75" s="14"/>
      <c r="AP75" s="14"/>
      <c r="AQ75" s="14"/>
      <c r="AR75" s="14"/>
    </row>
    <row r="76" spans="1:44" x14ac:dyDescent="0.2">
      <c r="A76" s="14"/>
      <c r="B76" s="14"/>
      <c r="C76" s="14"/>
      <c r="D76" s="14"/>
      <c r="E76" s="14"/>
      <c r="F76" s="14"/>
      <c r="G76" s="14"/>
      <c r="H76" s="14"/>
      <c r="I76" s="14"/>
      <c r="J76" s="14"/>
      <c r="K76" s="14"/>
      <c r="L76" s="14"/>
      <c r="M76" s="14"/>
      <c r="N76" s="14"/>
      <c r="O76" s="14"/>
      <c r="P76" s="14"/>
      <c r="Q76" s="14"/>
      <c r="R76" s="14"/>
      <c r="S76" s="14"/>
      <c r="T76" s="14"/>
      <c r="U76" s="14"/>
      <c r="W76" s="14"/>
      <c r="X76" s="14"/>
      <c r="Y76" s="14"/>
      <c r="Z76" s="14"/>
      <c r="AA76" s="14"/>
      <c r="AC76" s="14"/>
      <c r="AD76" s="14"/>
      <c r="AE76" s="14"/>
      <c r="AF76" s="14"/>
      <c r="AG76" s="14"/>
      <c r="AH76" s="14"/>
      <c r="AI76" s="14"/>
      <c r="AJ76" s="14"/>
      <c r="AK76" s="14"/>
      <c r="AL76" s="14"/>
      <c r="AM76" s="14"/>
      <c r="AN76" s="14"/>
      <c r="AO76" s="14"/>
      <c r="AP76" s="14"/>
      <c r="AQ76" s="14"/>
      <c r="AR76" s="14"/>
    </row>
    <row r="77" spans="1:44" x14ac:dyDescent="0.2">
      <c r="A77" s="14"/>
      <c r="B77" s="14"/>
      <c r="C77" s="14"/>
      <c r="D77" s="14"/>
      <c r="E77" s="14"/>
      <c r="F77" s="14"/>
      <c r="G77" s="14"/>
      <c r="H77" s="14"/>
      <c r="I77" s="14"/>
      <c r="J77" s="14"/>
      <c r="K77" s="14"/>
      <c r="L77" s="14"/>
      <c r="M77" s="14"/>
      <c r="N77" s="14"/>
      <c r="O77" s="14"/>
      <c r="P77" s="14"/>
      <c r="Q77" s="14"/>
      <c r="R77" s="14"/>
      <c r="S77" s="14"/>
      <c r="T77" s="14"/>
      <c r="U77" s="14"/>
      <c r="W77" s="14"/>
      <c r="X77" s="14"/>
      <c r="Y77" s="14"/>
      <c r="Z77" s="14"/>
      <c r="AA77" s="14"/>
      <c r="AC77" s="14"/>
      <c r="AD77" s="14"/>
      <c r="AE77" s="14"/>
      <c r="AF77" s="14"/>
      <c r="AG77" s="14"/>
      <c r="AH77" s="14"/>
      <c r="AI77" s="14"/>
      <c r="AJ77" s="14"/>
      <c r="AK77" s="14"/>
      <c r="AL77" s="14"/>
      <c r="AM77" s="14"/>
      <c r="AN77" s="14"/>
      <c r="AO77" s="14"/>
      <c r="AP77" s="14"/>
      <c r="AQ77" s="14"/>
      <c r="AR77" s="14"/>
    </row>
    <row r="78" spans="1:44" x14ac:dyDescent="0.2">
      <c r="A78" s="14"/>
      <c r="B78" s="14"/>
      <c r="C78" s="14"/>
      <c r="D78" s="14"/>
      <c r="E78" s="14"/>
      <c r="F78" s="14"/>
      <c r="G78" s="14"/>
      <c r="H78" s="14"/>
      <c r="I78" s="14"/>
      <c r="J78" s="14"/>
      <c r="K78" s="14"/>
      <c r="L78" s="14"/>
      <c r="M78" s="14"/>
      <c r="N78" s="14"/>
      <c r="O78" s="14"/>
      <c r="P78" s="14"/>
      <c r="Q78" s="14"/>
      <c r="R78" s="14"/>
      <c r="S78" s="14"/>
      <c r="T78" s="14"/>
      <c r="U78" s="14"/>
      <c r="W78" s="14"/>
      <c r="X78" s="14"/>
      <c r="Y78" s="14"/>
      <c r="Z78" s="14"/>
      <c r="AA78" s="14"/>
      <c r="AC78" s="14"/>
      <c r="AD78" s="14"/>
      <c r="AE78" s="14"/>
      <c r="AF78" s="14"/>
      <c r="AG78" s="14"/>
      <c r="AH78" s="14"/>
      <c r="AI78" s="14"/>
      <c r="AJ78" s="14"/>
      <c r="AK78" s="14"/>
      <c r="AL78" s="14"/>
      <c r="AM78" s="14"/>
      <c r="AN78" s="14"/>
      <c r="AO78" s="14"/>
      <c r="AP78" s="14"/>
      <c r="AQ78" s="14"/>
      <c r="AR78" s="14"/>
    </row>
    <row r="79" spans="1:44" x14ac:dyDescent="0.2">
      <c r="A79" s="14"/>
      <c r="B79" s="14"/>
      <c r="C79" s="14"/>
      <c r="D79" s="14"/>
      <c r="E79" s="14"/>
      <c r="F79" s="14"/>
      <c r="G79" s="14"/>
      <c r="H79" s="14"/>
      <c r="I79" s="14"/>
      <c r="J79" s="14"/>
      <c r="K79" s="14"/>
      <c r="L79" s="14"/>
      <c r="M79" s="14"/>
      <c r="N79" s="14"/>
      <c r="O79" s="14"/>
      <c r="P79" s="14"/>
      <c r="Q79" s="14"/>
      <c r="R79" s="14"/>
      <c r="S79" s="14"/>
      <c r="T79" s="14"/>
      <c r="U79" s="14"/>
      <c r="W79" s="14"/>
      <c r="X79" s="14"/>
      <c r="Y79" s="14"/>
      <c r="Z79" s="14"/>
      <c r="AA79" s="14"/>
      <c r="AC79" s="14"/>
      <c r="AD79" s="14"/>
      <c r="AE79" s="14"/>
      <c r="AF79" s="14"/>
      <c r="AG79" s="14"/>
      <c r="AH79" s="14"/>
      <c r="AI79" s="14"/>
      <c r="AJ79" s="14"/>
      <c r="AK79" s="14"/>
      <c r="AL79" s="14"/>
      <c r="AM79" s="14"/>
      <c r="AN79" s="14"/>
      <c r="AO79" s="14"/>
      <c r="AP79" s="14"/>
      <c r="AQ79" s="14"/>
      <c r="AR79" s="14"/>
    </row>
    <row r="80" spans="1:44" x14ac:dyDescent="0.2">
      <c r="A80" s="14"/>
      <c r="B80" s="14"/>
      <c r="C80" s="14"/>
      <c r="D80" s="14"/>
      <c r="E80" s="14"/>
      <c r="F80" s="14"/>
      <c r="G80" s="14"/>
      <c r="H80" s="14"/>
      <c r="I80" s="14"/>
      <c r="J80" s="14"/>
      <c r="K80" s="14"/>
      <c r="L80" s="14"/>
      <c r="M80" s="14"/>
      <c r="N80" s="14"/>
      <c r="O80" s="14"/>
      <c r="P80" s="14"/>
      <c r="Q80" s="14"/>
      <c r="R80" s="14"/>
      <c r="S80" s="14"/>
      <c r="T80" s="14"/>
      <c r="U80" s="14"/>
      <c r="W80" s="14"/>
      <c r="X80" s="14"/>
      <c r="Y80" s="14"/>
      <c r="Z80" s="14"/>
      <c r="AA80" s="14"/>
      <c r="AC80" s="14"/>
      <c r="AD80" s="14"/>
      <c r="AE80" s="14"/>
      <c r="AF80" s="14"/>
      <c r="AG80" s="14"/>
      <c r="AH80" s="14"/>
      <c r="AI80" s="14"/>
      <c r="AJ80" s="14"/>
      <c r="AK80" s="14"/>
      <c r="AL80" s="14"/>
      <c r="AM80" s="14"/>
      <c r="AN80" s="14"/>
      <c r="AO80" s="14"/>
      <c r="AP80" s="14"/>
      <c r="AQ80" s="14"/>
      <c r="AR80" s="14"/>
    </row>
    <row r="81" spans="1:44" x14ac:dyDescent="0.2">
      <c r="A81" s="14"/>
      <c r="B81" s="14"/>
      <c r="C81" s="14"/>
      <c r="D81" s="14"/>
      <c r="E81" s="14"/>
      <c r="F81" s="14"/>
      <c r="G81" s="14"/>
      <c r="H81" s="14"/>
      <c r="I81" s="14"/>
      <c r="J81" s="14"/>
      <c r="K81" s="14"/>
      <c r="L81" s="14"/>
      <c r="M81" s="14"/>
      <c r="N81" s="14"/>
      <c r="O81" s="14"/>
      <c r="P81" s="14"/>
      <c r="Q81" s="14"/>
      <c r="R81" s="14"/>
      <c r="S81" s="14"/>
      <c r="T81" s="14"/>
      <c r="U81" s="14"/>
      <c r="W81" s="14"/>
      <c r="X81" s="14"/>
      <c r="Y81" s="14"/>
      <c r="Z81" s="14"/>
      <c r="AA81" s="14"/>
      <c r="AC81" s="14"/>
      <c r="AD81" s="14"/>
      <c r="AE81" s="14"/>
      <c r="AF81" s="14"/>
      <c r="AG81" s="14"/>
      <c r="AH81" s="14"/>
      <c r="AI81" s="14"/>
      <c r="AJ81" s="14"/>
      <c r="AK81" s="14"/>
      <c r="AL81" s="14"/>
      <c r="AM81" s="14"/>
      <c r="AN81" s="14"/>
      <c r="AO81" s="14"/>
      <c r="AP81" s="14"/>
      <c r="AQ81" s="14"/>
      <c r="AR81" s="14"/>
    </row>
    <row r="82" spans="1:44" x14ac:dyDescent="0.2">
      <c r="A82" s="14"/>
      <c r="B82" s="14"/>
      <c r="C82" s="14"/>
      <c r="D82" s="14"/>
      <c r="E82" s="14"/>
      <c r="F82" s="14"/>
      <c r="G82" s="14"/>
      <c r="H82" s="14"/>
      <c r="I82" s="14"/>
      <c r="J82" s="14"/>
      <c r="K82" s="14"/>
      <c r="L82" s="14"/>
      <c r="M82" s="14"/>
      <c r="N82" s="14"/>
      <c r="O82" s="14"/>
      <c r="P82" s="14"/>
      <c r="Q82" s="14"/>
      <c r="R82" s="14"/>
      <c r="S82" s="14"/>
      <c r="T82" s="14"/>
      <c r="U82" s="14"/>
      <c r="W82" s="14"/>
      <c r="X82" s="14"/>
      <c r="Y82" s="14"/>
      <c r="Z82" s="14"/>
      <c r="AA82" s="14"/>
      <c r="AC82" s="14"/>
      <c r="AD82" s="14"/>
      <c r="AE82" s="14"/>
      <c r="AF82" s="14"/>
      <c r="AG82" s="14"/>
      <c r="AH82" s="14"/>
      <c r="AI82" s="14"/>
      <c r="AJ82" s="14"/>
      <c r="AK82" s="14"/>
      <c r="AL82" s="14"/>
      <c r="AM82" s="14"/>
      <c r="AN82" s="14"/>
      <c r="AO82" s="14"/>
      <c r="AP82" s="14"/>
      <c r="AQ82" s="14"/>
      <c r="AR82" s="14"/>
    </row>
    <row r="83" spans="1:44" x14ac:dyDescent="0.2">
      <c r="A83" s="14"/>
      <c r="B83" s="14"/>
      <c r="C83" s="14"/>
      <c r="D83" s="14"/>
      <c r="E83" s="14"/>
      <c r="F83" s="14"/>
      <c r="G83" s="14"/>
      <c r="H83" s="14"/>
      <c r="I83" s="14"/>
      <c r="J83" s="14"/>
      <c r="K83" s="14"/>
      <c r="L83" s="14"/>
      <c r="M83" s="14"/>
      <c r="N83" s="14"/>
      <c r="O83" s="14"/>
      <c r="P83" s="14"/>
      <c r="Q83" s="14"/>
      <c r="R83" s="14"/>
      <c r="S83" s="14"/>
      <c r="T83" s="14"/>
      <c r="U83" s="14"/>
      <c r="W83" s="14"/>
      <c r="X83" s="14"/>
      <c r="Y83" s="14"/>
      <c r="Z83" s="14"/>
      <c r="AA83" s="14"/>
      <c r="AC83" s="14"/>
      <c r="AD83" s="14"/>
      <c r="AE83" s="14"/>
      <c r="AF83" s="14"/>
      <c r="AG83" s="14"/>
      <c r="AH83" s="14"/>
      <c r="AI83" s="14"/>
      <c r="AJ83" s="14"/>
      <c r="AK83" s="14"/>
      <c r="AL83" s="14"/>
      <c r="AM83" s="14"/>
      <c r="AN83" s="14"/>
      <c r="AO83" s="14"/>
      <c r="AP83" s="14"/>
      <c r="AQ83" s="14"/>
      <c r="AR83" s="14"/>
    </row>
    <row r="84" spans="1:44" x14ac:dyDescent="0.2">
      <c r="A84" s="14"/>
      <c r="B84" s="14"/>
      <c r="C84" s="14"/>
      <c r="D84" s="14"/>
      <c r="E84" s="14"/>
      <c r="F84" s="14"/>
      <c r="G84" s="14"/>
      <c r="H84" s="14"/>
      <c r="I84" s="14"/>
      <c r="J84" s="14"/>
      <c r="K84" s="14"/>
      <c r="L84" s="14"/>
      <c r="M84" s="14"/>
      <c r="N84" s="14"/>
      <c r="O84" s="14"/>
      <c r="P84" s="14"/>
      <c r="Q84" s="14"/>
      <c r="R84" s="14"/>
      <c r="S84" s="14"/>
      <c r="T84" s="14"/>
      <c r="U84" s="14"/>
      <c r="W84" s="14"/>
      <c r="X84" s="14"/>
      <c r="Y84" s="14"/>
      <c r="Z84" s="14"/>
      <c r="AA84" s="14"/>
      <c r="AC84" s="14"/>
      <c r="AD84" s="14"/>
      <c r="AE84" s="14"/>
      <c r="AF84" s="14"/>
      <c r="AG84" s="14"/>
      <c r="AH84" s="14"/>
      <c r="AI84" s="14"/>
      <c r="AJ84" s="14"/>
      <c r="AK84" s="14"/>
      <c r="AL84" s="14"/>
      <c r="AM84" s="14"/>
      <c r="AN84" s="14"/>
      <c r="AO84" s="14"/>
      <c r="AP84" s="14"/>
      <c r="AQ84" s="14"/>
      <c r="AR84" s="14"/>
    </row>
    <row r="85" spans="1:44" x14ac:dyDescent="0.2">
      <c r="A85" s="14"/>
      <c r="B85" s="14"/>
      <c r="C85" s="14"/>
      <c r="D85" s="14"/>
      <c r="E85" s="14"/>
      <c r="F85" s="14"/>
      <c r="G85" s="14"/>
      <c r="H85" s="14"/>
      <c r="I85" s="14"/>
      <c r="J85" s="14"/>
      <c r="K85" s="14"/>
      <c r="L85" s="14"/>
      <c r="M85" s="14"/>
      <c r="N85" s="14"/>
      <c r="O85" s="14"/>
      <c r="P85" s="14"/>
      <c r="Q85" s="14"/>
      <c r="R85" s="14"/>
      <c r="S85" s="14"/>
      <c r="T85" s="14"/>
      <c r="U85" s="14"/>
      <c r="W85" s="14"/>
      <c r="X85" s="14"/>
      <c r="Y85" s="14"/>
      <c r="Z85" s="14"/>
      <c r="AA85" s="14"/>
      <c r="AC85" s="14"/>
      <c r="AD85" s="14"/>
      <c r="AE85" s="14"/>
      <c r="AF85" s="14"/>
      <c r="AG85" s="14"/>
      <c r="AH85" s="14"/>
      <c r="AI85" s="14"/>
      <c r="AJ85" s="14"/>
      <c r="AK85" s="14"/>
      <c r="AL85" s="14"/>
      <c r="AM85" s="14"/>
      <c r="AN85" s="14"/>
      <c r="AO85" s="14"/>
      <c r="AP85" s="14"/>
      <c r="AQ85" s="14"/>
      <c r="AR85" s="14"/>
    </row>
    <row r="86" spans="1:44" x14ac:dyDescent="0.2">
      <c r="A86" s="14"/>
      <c r="B86" s="14"/>
      <c r="C86" s="14"/>
      <c r="D86" s="14"/>
      <c r="E86" s="14"/>
      <c r="F86" s="14"/>
      <c r="G86" s="14"/>
      <c r="H86" s="14"/>
      <c r="I86" s="14"/>
      <c r="J86" s="14"/>
      <c r="K86" s="14"/>
      <c r="L86" s="14"/>
      <c r="M86" s="14"/>
      <c r="N86" s="14"/>
      <c r="O86" s="14"/>
      <c r="P86" s="14"/>
      <c r="Q86" s="14"/>
      <c r="R86" s="14"/>
      <c r="S86" s="14"/>
      <c r="T86" s="14"/>
      <c r="U86" s="14"/>
      <c r="W86" s="14"/>
      <c r="X86" s="14"/>
      <c r="Y86" s="14"/>
      <c r="Z86" s="14"/>
      <c r="AA86" s="14"/>
      <c r="AC86" s="14"/>
      <c r="AD86" s="14"/>
      <c r="AE86" s="14"/>
      <c r="AF86" s="14"/>
      <c r="AG86" s="14"/>
      <c r="AH86" s="14"/>
      <c r="AI86" s="14"/>
      <c r="AJ86" s="14"/>
      <c r="AK86" s="14"/>
      <c r="AL86" s="14"/>
      <c r="AM86" s="14"/>
      <c r="AN86" s="14"/>
      <c r="AO86" s="14"/>
      <c r="AP86" s="14"/>
      <c r="AQ86" s="14"/>
      <c r="AR86" s="14"/>
    </row>
    <row r="87" spans="1:44" x14ac:dyDescent="0.2">
      <c r="A87" s="14"/>
      <c r="B87" s="14"/>
      <c r="C87" s="14"/>
      <c r="D87" s="14"/>
      <c r="E87" s="14"/>
      <c r="F87" s="14"/>
      <c r="G87" s="14"/>
      <c r="H87" s="14"/>
      <c r="I87" s="14"/>
      <c r="J87" s="14"/>
      <c r="K87" s="14"/>
      <c r="L87" s="14"/>
      <c r="M87" s="14"/>
      <c r="N87" s="14"/>
      <c r="O87" s="14"/>
      <c r="P87" s="14"/>
      <c r="Q87" s="14"/>
      <c r="R87" s="14"/>
      <c r="S87" s="14"/>
      <c r="T87" s="14"/>
      <c r="U87" s="14"/>
      <c r="W87" s="14"/>
      <c r="X87" s="14"/>
      <c r="Y87" s="14"/>
      <c r="Z87" s="14"/>
      <c r="AA87" s="14"/>
      <c r="AC87" s="14"/>
      <c r="AD87" s="14"/>
      <c r="AE87" s="14"/>
      <c r="AF87" s="14"/>
      <c r="AG87" s="14"/>
      <c r="AH87" s="14"/>
      <c r="AI87" s="14"/>
      <c r="AJ87" s="14"/>
      <c r="AK87" s="14"/>
      <c r="AL87" s="14"/>
      <c r="AM87" s="14"/>
      <c r="AN87" s="14"/>
      <c r="AO87" s="14"/>
      <c r="AP87" s="14"/>
      <c r="AQ87" s="14"/>
      <c r="AR87" s="14"/>
    </row>
    <row r="88" spans="1:44" x14ac:dyDescent="0.2">
      <c r="A88" s="14"/>
      <c r="B88" s="14"/>
      <c r="C88" s="14"/>
      <c r="D88" s="14"/>
      <c r="E88" s="14"/>
      <c r="F88" s="14"/>
      <c r="G88" s="14"/>
      <c r="H88" s="14"/>
      <c r="I88" s="14"/>
      <c r="J88" s="14"/>
      <c r="K88" s="14"/>
      <c r="L88" s="14"/>
      <c r="M88" s="14"/>
      <c r="N88" s="14"/>
      <c r="O88" s="14"/>
      <c r="P88" s="14"/>
      <c r="Q88" s="14"/>
      <c r="R88" s="14"/>
      <c r="S88" s="14"/>
      <c r="T88" s="14"/>
      <c r="U88" s="14"/>
      <c r="W88" s="14"/>
      <c r="X88" s="14"/>
      <c r="Y88" s="14"/>
      <c r="Z88" s="14"/>
      <c r="AA88" s="14"/>
      <c r="AC88" s="14"/>
      <c r="AD88" s="14"/>
      <c r="AE88" s="14"/>
      <c r="AF88" s="14"/>
      <c r="AG88" s="14"/>
      <c r="AH88" s="14"/>
      <c r="AI88" s="14"/>
      <c r="AJ88" s="14"/>
      <c r="AK88" s="14"/>
      <c r="AL88" s="14"/>
      <c r="AM88" s="14"/>
      <c r="AN88" s="14"/>
      <c r="AO88" s="14"/>
      <c r="AP88" s="14"/>
      <c r="AQ88" s="14"/>
      <c r="AR88" s="14"/>
    </row>
    <row r="89" spans="1:44" x14ac:dyDescent="0.2">
      <c r="A89" s="14"/>
      <c r="B89" s="14"/>
      <c r="C89" s="14"/>
      <c r="D89" s="14"/>
      <c r="E89" s="14"/>
      <c r="F89" s="14"/>
      <c r="G89" s="14"/>
      <c r="H89" s="14"/>
      <c r="I89" s="14"/>
      <c r="J89" s="14"/>
      <c r="K89" s="14"/>
      <c r="L89" s="14"/>
      <c r="M89" s="14"/>
      <c r="N89" s="14"/>
      <c r="O89" s="14"/>
      <c r="P89" s="14"/>
      <c r="Q89" s="14"/>
      <c r="R89" s="14"/>
      <c r="S89" s="14"/>
      <c r="T89" s="14"/>
      <c r="U89" s="14"/>
      <c r="W89" s="14"/>
      <c r="X89" s="14"/>
      <c r="Y89" s="14"/>
      <c r="Z89" s="14"/>
      <c r="AA89" s="14"/>
      <c r="AC89" s="14"/>
      <c r="AD89" s="14"/>
      <c r="AE89" s="14"/>
      <c r="AF89" s="14"/>
      <c r="AG89" s="14"/>
      <c r="AH89" s="14"/>
      <c r="AI89" s="14"/>
      <c r="AJ89" s="14"/>
      <c r="AK89" s="14"/>
      <c r="AL89" s="14"/>
      <c r="AM89" s="14"/>
      <c r="AN89" s="14"/>
      <c r="AO89" s="14"/>
      <c r="AP89" s="14"/>
      <c r="AQ89" s="14"/>
      <c r="AR89" s="14"/>
    </row>
    <row r="90" spans="1:44" x14ac:dyDescent="0.2">
      <c r="A90" s="14"/>
      <c r="B90" s="14"/>
      <c r="C90" s="14"/>
      <c r="D90" s="14"/>
      <c r="E90" s="14"/>
      <c r="F90" s="14"/>
      <c r="G90" s="14"/>
      <c r="H90" s="14"/>
      <c r="I90" s="14"/>
      <c r="J90" s="14"/>
      <c r="K90" s="14"/>
      <c r="L90" s="14"/>
      <c r="M90" s="14"/>
      <c r="N90" s="14"/>
      <c r="O90" s="14"/>
      <c r="P90" s="14"/>
      <c r="Q90" s="14"/>
      <c r="R90" s="14"/>
      <c r="S90" s="14"/>
      <c r="T90" s="14"/>
      <c r="U90" s="14"/>
      <c r="W90" s="14"/>
      <c r="X90" s="14"/>
      <c r="Y90" s="14"/>
      <c r="Z90" s="14"/>
      <c r="AA90" s="14"/>
      <c r="AC90" s="14"/>
      <c r="AD90" s="14"/>
      <c r="AE90" s="14"/>
      <c r="AF90" s="14"/>
      <c r="AG90" s="14"/>
      <c r="AH90" s="14"/>
      <c r="AI90" s="14"/>
      <c r="AJ90" s="14"/>
      <c r="AK90" s="14"/>
      <c r="AL90" s="14"/>
      <c r="AM90" s="14"/>
      <c r="AN90" s="14"/>
      <c r="AO90" s="14"/>
      <c r="AP90" s="14"/>
      <c r="AQ90" s="14"/>
      <c r="AR90" s="14"/>
    </row>
    <row r="91" spans="1:44" x14ac:dyDescent="0.2">
      <c r="A91" s="14"/>
      <c r="B91" s="14"/>
      <c r="C91" s="14"/>
      <c r="D91" s="14"/>
      <c r="E91" s="14"/>
      <c r="F91" s="14"/>
      <c r="G91" s="14"/>
      <c r="H91" s="14"/>
      <c r="I91" s="14"/>
      <c r="J91" s="14"/>
      <c r="K91" s="14"/>
      <c r="L91" s="14"/>
      <c r="M91" s="14"/>
      <c r="N91" s="14"/>
      <c r="O91" s="14"/>
      <c r="P91" s="14"/>
      <c r="Q91" s="14"/>
      <c r="R91" s="14"/>
      <c r="S91" s="14"/>
      <c r="T91" s="14"/>
      <c r="U91" s="14"/>
      <c r="W91" s="14"/>
      <c r="X91" s="14"/>
      <c r="Y91" s="14"/>
      <c r="Z91" s="14"/>
      <c r="AA91" s="14"/>
      <c r="AC91" s="14"/>
      <c r="AD91" s="14"/>
      <c r="AE91" s="14"/>
      <c r="AF91" s="14"/>
      <c r="AG91" s="14"/>
      <c r="AH91" s="14"/>
      <c r="AI91" s="14"/>
      <c r="AJ91" s="14"/>
      <c r="AK91" s="14"/>
      <c r="AL91" s="14"/>
      <c r="AM91" s="14"/>
      <c r="AN91" s="14"/>
      <c r="AO91" s="14"/>
      <c r="AP91" s="14"/>
      <c r="AQ91" s="14"/>
      <c r="AR91" s="14"/>
    </row>
    <row r="92" spans="1:44" x14ac:dyDescent="0.2">
      <c r="A92" s="14"/>
      <c r="B92" s="14"/>
      <c r="C92" s="14"/>
      <c r="D92" s="14"/>
      <c r="E92" s="14"/>
      <c r="F92" s="14"/>
      <c r="G92" s="14"/>
      <c r="H92" s="14"/>
      <c r="I92" s="14"/>
      <c r="J92" s="14"/>
      <c r="K92" s="14"/>
      <c r="L92" s="14"/>
      <c r="M92" s="14"/>
      <c r="N92" s="14"/>
      <c r="O92" s="14"/>
      <c r="P92" s="14"/>
      <c r="Q92" s="14"/>
      <c r="R92" s="14"/>
      <c r="S92" s="14"/>
      <c r="T92" s="14"/>
      <c r="U92" s="14"/>
      <c r="W92" s="14"/>
      <c r="X92" s="14"/>
      <c r="Y92" s="14"/>
      <c r="Z92" s="14"/>
      <c r="AA92" s="14"/>
      <c r="AC92" s="14"/>
      <c r="AD92" s="14"/>
      <c r="AE92" s="14"/>
      <c r="AF92" s="14"/>
      <c r="AG92" s="14"/>
      <c r="AH92" s="14"/>
      <c r="AI92" s="14"/>
      <c r="AJ92" s="14"/>
      <c r="AK92" s="14"/>
      <c r="AL92" s="14"/>
      <c r="AM92" s="14"/>
      <c r="AN92" s="14"/>
      <c r="AO92" s="14"/>
      <c r="AP92" s="14"/>
      <c r="AQ92" s="14"/>
      <c r="AR92" s="14"/>
    </row>
    <row r="93" spans="1:44" x14ac:dyDescent="0.2">
      <c r="A93" s="14"/>
      <c r="B93" s="14"/>
      <c r="C93" s="14"/>
      <c r="D93" s="14"/>
      <c r="E93" s="14"/>
      <c r="F93" s="14"/>
      <c r="G93" s="14"/>
      <c r="H93" s="14"/>
      <c r="I93" s="14"/>
      <c r="J93" s="14"/>
      <c r="K93" s="14"/>
      <c r="L93" s="14"/>
      <c r="M93" s="14"/>
      <c r="N93" s="14"/>
      <c r="O93" s="14"/>
      <c r="P93" s="14"/>
      <c r="Q93" s="14"/>
      <c r="R93" s="14"/>
      <c r="S93" s="14"/>
      <c r="T93" s="14"/>
      <c r="U93" s="14"/>
      <c r="W93" s="14"/>
      <c r="X93" s="14"/>
      <c r="Y93" s="14"/>
      <c r="Z93" s="14"/>
      <c r="AA93" s="14"/>
      <c r="AC93" s="14"/>
      <c r="AD93" s="14"/>
      <c r="AE93" s="14"/>
      <c r="AF93" s="14"/>
      <c r="AG93" s="14"/>
      <c r="AH93" s="14"/>
      <c r="AI93" s="14"/>
      <c r="AJ93" s="14"/>
      <c r="AK93" s="14"/>
      <c r="AL93" s="14"/>
      <c r="AM93" s="14"/>
      <c r="AN93" s="14"/>
      <c r="AO93" s="14"/>
      <c r="AP93" s="14"/>
      <c r="AQ93" s="14"/>
      <c r="AR93" s="14"/>
    </row>
    <row r="94" spans="1:44" x14ac:dyDescent="0.2">
      <c r="A94" s="14"/>
      <c r="B94" s="14"/>
      <c r="C94" s="14"/>
      <c r="D94" s="14"/>
      <c r="E94" s="14"/>
      <c r="F94" s="14"/>
      <c r="G94" s="14"/>
      <c r="H94" s="14"/>
      <c r="I94" s="14"/>
      <c r="J94" s="14"/>
      <c r="K94" s="14"/>
      <c r="L94" s="14"/>
      <c r="M94" s="14"/>
      <c r="N94" s="14"/>
      <c r="O94" s="14"/>
      <c r="P94" s="14"/>
      <c r="Q94" s="14"/>
      <c r="R94" s="14"/>
      <c r="S94" s="14"/>
      <c r="T94" s="14"/>
      <c r="U94" s="14"/>
      <c r="W94" s="14"/>
      <c r="X94" s="14"/>
      <c r="Y94" s="14"/>
      <c r="Z94" s="14"/>
      <c r="AA94" s="14"/>
      <c r="AC94" s="14"/>
      <c r="AD94" s="14"/>
      <c r="AE94" s="14"/>
      <c r="AF94" s="14"/>
      <c r="AG94" s="14"/>
      <c r="AH94" s="14"/>
      <c r="AI94" s="14"/>
      <c r="AJ94" s="14"/>
      <c r="AK94" s="14"/>
      <c r="AL94" s="14"/>
      <c r="AM94" s="14"/>
      <c r="AN94" s="14"/>
      <c r="AO94" s="14"/>
      <c r="AP94" s="14"/>
      <c r="AQ94" s="14"/>
      <c r="AR94" s="14"/>
    </row>
    <row r="95" spans="1:44" x14ac:dyDescent="0.2">
      <c r="A95" s="14"/>
      <c r="B95" s="14"/>
      <c r="C95" s="14"/>
      <c r="D95" s="14"/>
      <c r="E95" s="14"/>
      <c r="F95" s="14"/>
      <c r="G95" s="14"/>
      <c r="H95" s="14"/>
      <c r="I95" s="14"/>
      <c r="J95" s="14"/>
      <c r="K95" s="14"/>
      <c r="L95" s="14"/>
      <c r="M95" s="14"/>
      <c r="N95" s="14"/>
      <c r="O95" s="14"/>
      <c r="P95" s="14"/>
      <c r="Q95" s="14"/>
      <c r="R95" s="14"/>
      <c r="S95" s="14"/>
      <c r="T95" s="14"/>
      <c r="U95" s="14"/>
      <c r="W95" s="14"/>
      <c r="X95" s="14"/>
      <c r="Y95" s="14"/>
      <c r="Z95" s="14"/>
      <c r="AA95" s="14"/>
      <c r="AC95" s="14"/>
      <c r="AD95" s="14"/>
      <c r="AE95" s="14"/>
      <c r="AF95" s="14"/>
      <c r="AG95" s="14"/>
      <c r="AH95" s="14"/>
      <c r="AI95" s="14"/>
      <c r="AJ95" s="14"/>
      <c r="AK95" s="14"/>
      <c r="AL95" s="14"/>
      <c r="AM95" s="14"/>
      <c r="AN95" s="14"/>
      <c r="AO95" s="14"/>
      <c r="AP95" s="14"/>
      <c r="AQ95" s="14"/>
      <c r="AR95" s="14"/>
    </row>
    <row r="96" spans="1:44" x14ac:dyDescent="0.2">
      <c r="A96" s="14"/>
      <c r="B96" s="14"/>
      <c r="C96" s="14"/>
      <c r="D96" s="14"/>
      <c r="E96" s="14"/>
      <c r="F96" s="14"/>
      <c r="G96" s="14"/>
      <c r="H96" s="14"/>
      <c r="I96" s="14"/>
      <c r="J96" s="14"/>
      <c r="K96" s="14"/>
      <c r="L96" s="14"/>
      <c r="M96" s="14"/>
      <c r="N96" s="14"/>
      <c r="O96" s="14"/>
      <c r="P96" s="14"/>
      <c r="Q96" s="14"/>
      <c r="R96" s="14"/>
      <c r="S96" s="14"/>
      <c r="T96" s="14"/>
      <c r="U96" s="14"/>
      <c r="W96" s="14"/>
      <c r="X96" s="14"/>
      <c r="Y96" s="14"/>
      <c r="Z96" s="14"/>
      <c r="AA96" s="14"/>
      <c r="AC96" s="14"/>
      <c r="AD96" s="14"/>
      <c r="AE96" s="14"/>
      <c r="AF96" s="14"/>
      <c r="AG96" s="14"/>
      <c r="AH96" s="14"/>
      <c r="AI96" s="14"/>
      <c r="AJ96" s="14"/>
      <c r="AK96" s="14"/>
      <c r="AL96" s="14"/>
      <c r="AM96" s="14"/>
      <c r="AN96" s="14"/>
      <c r="AO96" s="14"/>
      <c r="AP96" s="14"/>
      <c r="AQ96" s="14"/>
      <c r="AR96" s="14"/>
    </row>
    <row r="97" spans="1:44" x14ac:dyDescent="0.2">
      <c r="A97" s="14"/>
      <c r="B97" s="14"/>
      <c r="C97" s="14"/>
      <c r="D97" s="14"/>
      <c r="E97" s="14"/>
      <c r="F97" s="14"/>
      <c r="G97" s="14"/>
      <c r="H97" s="14"/>
      <c r="I97" s="14"/>
      <c r="J97" s="14"/>
      <c r="K97" s="14"/>
      <c r="L97" s="14"/>
      <c r="M97" s="14"/>
      <c r="N97" s="14"/>
      <c r="O97" s="14"/>
      <c r="P97" s="14"/>
      <c r="Q97" s="14"/>
      <c r="R97" s="14"/>
      <c r="S97" s="14"/>
      <c r="T97" s="14"/>
      <c r="U97" s="14"/>
      <c r="W97" s="14"/>
      <c r="X97" s="14"/>
      <c r="Y97" s="14"/>
      <c r="Z97" s="14"/>
      <c r="AA97" s="14"/>
      <c r="AC97" s="14"/>
      <c r="AD97" s="14"/>
      <c r="AE97" s="14"/>
      <c r="AF97" s="14"/>
      <c r="AG97" s="14"/>
      <c r="AH97" s="14"/>
      <c r="AI97" s="14"/>
      <c r="AJ97" s="14"/>
      <c r="AK97" s="14"/>
      <c r="AL97" s="14"/>
      <c r="AM97" s="14"/>
      <c r="AN97" s="14"/>
      <c r="AO97" s="14"/>
      <c r="AP97" s="14"/>
      <c r="AQ97" s="14"/>
      <c r="AR97" s="14"/>
    </row>
    <row r="98" spans="1:44" x14ac:dyDescent="0.2">
      <c r="A98" s="14"/>
      <c r="B98" s="14"/>
      <c r="C98" s="14"/>
      <c r="D98" s="14"/>
      <c r="E98" s="14"/>
      <c r="F98" s="14"/>
      <c r="G98" s="14"/>
      <c r="H98" s="14"/>
      <c r="I98" s="14"/>
      <c r="J98" s="14"/>
      <c r="K98" s="14"/>
      <c r="L98" s="14"/>
      <c r="M98" s="14"/>
      <c r="N98" s="14"/>
      <c r="O98" s="14"/>
      <c r="P98" s="14"/>
      <c r="Q98" s="14"/>
      <c r="R98" s="14"/>
      <c r="S98" s="14"/>
      <c r="T98" s="14"/>
      <c r="U98" s="14"/>
      <c r="W98" s="14"/>
      <c r="X98" s="14"/>
      <c r="Y98" s="14"/>
      <c r="Z98" s="14"/>
      <c r="AA98" s="14"/>
      <c r="AC98" s="14"/>
      <c r="AD98" s="14"/>
      <c r="AE98" s="14"/>
      <c r="AF98" s="14"/>
      <c r="AG98" s="14"/>
      <c r="AH98" s="14"/>
      <c r="AI98" s="14"/>
      <c r="AJ98" s="14"/>
      <c r="AK98" s="14"/>
      <c r="AL98" s="14"/>
      <c r="AM98" s="14"/>
      <c r="AN98" s="14"/>
      <c r="AO98" s="14"/>
      <c r="AP98" s="14"/>
      <c r="AQ98" s="14"/>
      <c r="AR98" s="14"/>
    </row>
    <row r="99" spans="1:44" x14ac:dyDescent="0.2">
      <c r="A99" s="14"/>
      <c r="B99" s="14"/>
      <c r="C99" s="14"/>
      <c r="D99" s="14"/>
      <c r="E99" s="14"/>
      <c r="F99" s="14"/>
      <c r="G99" s="14"/>
      <c r="H99" s="14"/>
      <c r="I99" s="14"/>
      <c r="J99" s="14"/>
      <c r="K99" s="14"/>
      <c r="L99" s="14"/>
      <c r="M99" s="14"/>
      <c r="N99" s="14"/>
      <c r="O99" s="14"/>
      <c r="P99" s="14"/>
      <c r="Q99" s="14"/>
      <c r="R99" s="14"/>
      <c r="S99" s="14"/>
      <c r="T99" s="14"/>
      <c r="U99" s="14"/>
      <c r="W99" s="14"/>
      <c r="X99" s="14"/>
      <c r="Y99" s="14"/>
      <c r="Z99" s="14"/>
      <c r="AA99" s="14"/>
      <c r="AC99" s="14"/>
      <c r="AD99" s="14"/>
      <c r="AE99" s="14"/>
      <c r="AF99" s="14"/>
      <c r="AG99" s="14"/>
      <c r="AH99" s="14"/>
      <c r="AI99" s="14"/>
      <c r="AJ99" s="14"/>
      <c r="AK99" s="14"/>
      <c r="AL99" s="14"/>
      <c r="AM99" s="14"/>
      <c r="AN99" s="14"/>
      <c r="AO99" s="14"/>
      <c r="AP99" s="14"/>
      <c r="AQ99" s="14"/>
      <c r="AR99" s="14"/>
    </row>
    <row r="100" spans="1:44" x14ac:dyDescent="0.2">
      <c r="A100" s="14"/>
      <c r="B100" s="14"/>
      <c r="C100" s="14"/>
      <c r="D100" s="14"/>
      <c r="E100" s="14"/>
      <c r="F100" s="14"/>
      <c r="G100" s="14"/>
      <c r="H100" s="14"/>
      <c r="I100" s="14"/>
      <c r="J100" s="14"/>
      <c r="K100" s="14"/>
      <c r="L100" s="14"/>
      <c r="M100" s="14"/>
      <c r="N100" s="14"/>
      <c r="O100" s="14"/>
      <c r="P100" s="14"/>
      <c r="Q100" s="14"/>
      <c r="R100" s="14"/>
      <c r="S100" s="14"/>
      <c r="T100" s="14"/>
      <c r="U100" s="14"/>
      <c r="W100" s="14"/>
      <c r="X100" s="14"/>
      <c r="Y100" s="14"/>
      <c r="Z100" s="14"/>
      <c r="AA100" s="14"/>
      <c r="AC100" s="14"/>
      <c r="AD100" s="14"/>
      <c r="AE100" s="14"/>
      <c r="AF100" s="14"/>
      <c r="AG100" s="14"/>
      <c r="AH100" s="14"/>
      <c r="AI100" s="14"/>
      <c r="AJ100" s="14"/>
      <c r="AK100" s="14"/>
      <c r="AL100" s="14"/>
      <c r="AM100" s="14"/>
      <c r="AN100" s="14"/>
      <c r="AO100" s="14"/>
      <c r="AP100" s="14"/>
      <c r="AQ100" s="14"/>
      <c r="AR100" s="14"/>
    </row>
    <row r="101" spans="1:44" x14ac:dyDescent="0.2">
      <c r="A101" s="14"/>
      <c r="B101" s="14"/>
      <c r="C101" s="14"/>
      <c r="D101" s="14"/>
      <c r="E101" s="14"/>
      <c r="F101" s="14"/>
      <c r="G101" s="14"/>
      <c r="H101" s="14"/>
      <c r="I101" s="14"/>
      <c r="J101" s="14"/>
      <c r="K101" s="14"/>
      <c r="L101" s="14"/>
      <c r="M101" s="14"/>
      <c r="N101" s="14"/>
      <c r="O101" s="14"/>
      <c r="P101" s="14"/>
      <c r="Q101" s="14"/>
      <c r="R101" s="14"/>
      <c r="S101" s="14"/>
      <c r="T101" s="14"/>
      <c r="U101" s="14"/>
      <c r="W101" s="14"/>
      <c r="X101" s="14"/>
      <c r="Y101" s="14"/>
      <c r="Z101" s="14"/>
      <c r="AA101" s="14"/>
      <c r="AC101" s="14"/>
      <c r="AD101" s="14"/>
      <c r="AE101" s="14"/>
      <c r="AF101" s="14"/>
      <c r="AG101" s="14"/>
      <c r="AH101" s="14"/>
      <c r="AI101" s="14"/>
      <c r="AJ101" s="14"/>
      <c r="AK101" s="14"/>
      <c r="AL101" s="14"/>
      <c r="AM101" s="14"/>
      <c r="AN101" s="14"/>
      <c r="AO101" s="14"/>
      <c r="AP101" s="14"/>
      <c r="AQ101" s="14"/>
      <c r="AR101" s="14"/>
    </row>
    <row r="102" spans="1:44" x14ac:dyDescent="0.2">
      <c r="A102" s="14"/>
      <c r="B102" s="14"/>
      <c r="C102" s="14"/>
      <c r="D102" s="14"/>
      <c r="E102" s="14"/>
      <c r="F102" s="14"/>
      <c r="G102" s="14"/>
      <c r="H102" s="14"/>
      <c r="I102" s="14"/>
      <c r="J102" s="14"/>
      <c r="K102" s="14"/>
      <c r="L102" s="14"/>
      <c r="M102" s="14"/>
      <c r="N102" s="14"/>
      <c r="O102" s="14"/>
      <c r="P102" s="14"/>
      <c r="Q102" s="14"/>
      <c r="R102" s="14"/>
      <c r="S102" s="14"/>
      <c r="T102" s="14"/>
      <c r="U102" s="14"/>
      <c r="W102" s="14"/>
      <c r="X102" s="14"/>
      <c r="Y102" s="14"/>
      <c r="Z102" s="14"/>
      <c r="AA102" s="14"/>
      <c r="AC102" s="14"/>
      <c r="AD102" s="14"/>
      <c r="AE102" s="14"/>
      <c r="AF102" s="14"/>
      <c r="AG102" s="14"/>
      <c r="AH102" s="14"/>
      <c r="AI102" s="14"/>
      <c r="AJ102" s="14"/>
      <c r="AK102" s="14"/>
      <c r="AL102" s="14"/>
      <c r="AM102" s="14"/>
      <c r="AN102" s="14"/>
      <c r="AO102" s="14"/>
      <c r="AP102" s="14"/>
      <c r="AQ102" s="14"/>
      <c r="AR102" s="14"/>
    </row>
    <row r="103" spans="1:44" x14ac:dyDescent="0.2">
      <c r="L103" s="14"/>
      <c r="M103" s="14"/>
      <c r="O103" s="14"/>
      <c r="P103" s="14"/>
      <c r="Q103" s="14"/>
      <c r="R103" s="14"/>
      <c r="S103" s="14"/>
      <c r="T103" s="14"/>
      <c r="W103" s="14"/>
      <c r="X103" s="14"/>
      <c r="Y103" s="14"/>
      <c r="Z103" s="14"/>
      <c r="AA103" s="14"/>
      <c r="AC103" s="14"/>
      <c r="AD103" s="14"/>
      <c r="AE103" s="14"/>
      <c r="AF103" s="14"/>
      <c r="AG103" s="14"/>
      <c r="AH103" s="14"/>
      <c r="AI103" s="14"/>
      <c r="AJ103" s="14"/>
      <c r="AK103" s="14"/>
      <c r="AL103" s="14"/>
      <c r="AM103" s="14"/>
      <c r="AN103" s="14"/>
      <c r="AO103" s="14"/>
      <c r="AP103" s="14"/>
      <c r="AQ103" s="14"/>
      <c r="AR103" s="14"/>
    </row>
    <row r="104" spans="1:44" x14ac:dyDescent="0.2">
      <c r="L104" s="14"/>
      <c r="M104" s="14"/>
      <c r="O104" s="14"/>
      <c r="P104" s="14"/>
      <c r="Q104" s="14"/>
      <c r="R104" s="14"/>
      <c r="S104" s="14"/>
      <c r="T104" s="14"/>
      <c r="W104" s="14"/>
      <c r="X104" s="14"/>
      <c r="Y104" s="14"/>
      <c r="Z104" s="14"/>
      <c r="AA104" s="14"/>
      <c r="AC104" s="14"/>
      <c r="AD104" s="14"/>
      <c r="AE104" s="14"/>
      <c r="AF104" s="14"/>
      <c r="AG104" s="14"/>
      <c r="AH104" s="14"/>
      <c r="AI104" s="14"/>
      <c r="AJ104" s="14"/>
      <c r="AK104" s="14"/>
      <c r="AL104" s="14"/>
      <c r="AM104" s="14"/>
      <c r="AN104" s="14"/>
      <c r="AO104" s="14"/>
      <c r="AP104" s="14"/>
      <c r="AQ104" s="14"/>
      <c r="AR104" s="14"/>
    </row>
  </sheetData>
  <mergeCells count="26">
    <mergeCell ref="A2:M2"/>
    <mergeCell ref="A3:M3"/>
    <mergeCell ref="U2:AP2"/>
    <mergeCell ref="U3:AP3"/>
    <mergeCell ref="A55:M55"/>
    <mergeCell ref="U55:AP55"/>
    <mergeCell ref="AI7:AJ7"/>
    <mergeCell ref="AL7:AM7"/>
    <mergeCell ref="AO7:AP7"/>
    <mergeCell ref="A54:M54"/>
    <mergeCell ref="U54:AP54"/>
    <mergeCell ref="R7:S7"/>
    <mergeCell ref="W7:X7"/>
    <mergeCell ref="Z7:AA7"/>
    <mergeCell ref="AC7:AD7"/>
    <mergeCell ref="AF7:AG7"/>
    <mergeCell ref="C7:D7"/>
    <mergeCell ref="F7:G7"/>
    <mergeCell ref="I7:J7"/>
    <mergeCell ref="L7:M7"/>
    <mergeCell ref="AO6:AP6"/>
    <mergeCell ref="O7:P7"/>
    <mergeCell ref="C6:M6"/>
    <mergeCell ref="O6:S6"/>
    <mergeCell ref="W6:AA6"/>
    <mergeCell ref="AC6:AM6"/>
  </mergeCells>
  <pageMargins left="0.45" right="0.45" top="0.5" bottom="0.5" header="0.3" footer="0.25"/>
  <pageSetup scale="75" orientation="landscape" r:id="rId1"/>
  <headerFooter>
    <oddFooter>&amp;C&amp;P</oddFooter>
  </headerFooter>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G93"/>
  <sheetViews>
    <sheetView workbookViewId="0">
      <selection activeCell="C10" sqref="C10"/>
    </sheetView>
  </sheetViews>
  <sheetFormatPr defaultColWidth="21.5" defaultRowHeight="11.25" x14ac:dyDescent="0.2"/>
  <cols>
    <col min="1" max="1" width="45.83203125" style="15" customWidth="1"/>
    <col min="2" max="2" width="0.6640625" style="15" customWidth="1"/>
    <col min="3" max="3" width="9.33203125" style="15" customWidth="1"/>
    <col min="4" max="4" width="0.6640625" style="15" customWidth="1"/>
    <col min="5" max="5" width="9.33203125" style="15" customWidth="1"/>
    <col min="6" max="6" width="0.6640625" style="15" customWidth="1"/>
    <col min="7" max="7" width="9.33203125" style="15" customWidth="1"/>
    <col min="8" max="8" width="0.6640625" style="15" customWidth="1"/>
    <col min="9" max="9" width="9.33203125" style="15" customWidth="1"/>
    <col min="10" max="10" width="0.6640625" style="15" customWidth="1"/>
    <col min="11" max="11" width="9.33203125" style="15" customWidth="1"/>
    <col min="12" max="12" width="0.6640625" style="15" customWidth="1"/>
    <col min="13" max="13" width="9.33203125" style="15" customWidth="1"/>
    <col min="14" max="14" width="0.6640625" style="15" customWidth="1"/>
    <col min="15" max="15" width="9.33203125" style="15" customWidth="1"/>
    <col min="16" max="16" width="0.6640625" style="15" customWidth="1"/>
    <col min="17" max="17" width="9.33203125" style="15" customWidth="1"/>
    <col min="18" max="18" width="0.6640625" style="15" customWidth="1"/>
    <col min="19" max="19" width="9.33203125" style="15" customWidth="1"/>
    <col min="20" max="20" width="0.6640625" style="15" customWidth="1"/>
    <col min="21" max="21" width="7" style="15" customWidth="1"/>
    <col min="22" max="22" width="0.6640625" style="15" customWidth="1"/>
    <col min="23" max="23" width="9.33203125" style="15" customWidth="1"/>
    <col min="24" max="24" width="0.6640625" style="15" customWidth="1"/>
    <col min="25" max="25" width="9.33203125" style="15" customWidth="1"/>
    <col min="26" max="26" width="0.6640625" style="15" customWidth="1"/>
    <col min="27" max="27" width="9.33203125" style="15" customWidth="1"/>
    <col min="28" max="28" width="0.6640625" style="15" customWidth="1"/>
    <col min="29" max="29" width="9.33203125" style="15" customWidth="1"/>
    <col min="30" max="30" width="0.6640625" style="15" customWidth="1"/>
    <col min="31" max="16384" width="21.5" style="15"/>
  </cols>
  <sheetData>
    <row r="1" spans="1:33" x14ac:dyDescent="0.2">
      <c r="A1" s="45"/>
      <c r="B1" s="14"/>
      <c r="C1" s="14"/>
      <c r="D1" s="14"/>
      <c r="E1" s="14"/>
      <c r="F1" s="14"/>
      <c r="G1" s="14"/>
      <c r="H1" s="14"/>
      <c r="I1" s="14"/>
      <c r="J1" s="14"/>
      <c r="K1" s="14"/>
      <c r="L1" s="14"/>
      <c r="M1" s="14"/>
      <c r="N1" s="14"/>
      <c r="O1" s="14"/>
      <c r="P1" s="14"/>
      <c r="Q1" s="14"/>
      <c r="R1" s="14"/>
      <c r="S1" s="14"/>
      <c r="Z1" s="14"/>
      <c r="AA1" s="14"/>
      <c r="AB1" s="14"/>
      <c r="AC1" s="14"/>
      <c r="AD1" s="14"/>
      <c r="AE1" s="14"/>
      <c r="AF1" s="14"/>
      <c r="AG1" s="14"/>
    </row>
    <row r="2" spans="1:33" x14ac:dyDescent="0.2">
      <c r="A2" s="13" t="s">
        <v>21</v>
      </c>
      <c r="B2" s="14"/>
      <c r="C2" s="14"/>
      <c r="D2" s="14"/>
      <c r="E2" s="14"/>
      <c r="F2" s="14"/>
      <c r="G2" s="14"/>
      <c r="H2" s="14"/>
      <c r="I2" s="14"/>
      <c r="J2" s="14"/>
      <c r="K2" s="14"/>
      <c r="L2" s="14"/>
      <c r="M2" s="14"/>
      <c r="N2" s="14"/>
      <c r="O2" s="14"/>
      <c r="P2" s="14"/>
      <c r="Q2" s="14"/>
      <c r="R2" s="14"/>
      <c r="S2" s="14"/>
      <c r="Z2" s="14"/>
      <c r="AA2" s="14"/>
      <c r="AB2" s="14"/>
      <c r="AC2" s="14"/>
      <c r="AD2" s="14"/>
      <c r="AE2" s="14"/>
      <c r="AF2" s="14"/>
      <c r="AG2" s="14"/>
    </row>
    <row r="3" spans="1:33" x14ac:dyDescent="0.2">
      <c r="A3" s="13" t="s">
        <v>100</v>
      </c>
      <c r="B3" s="14"/>
      <c r="C3" s="14"/>
      <c r="D3" s="14"/>
      <c r="E3" s="14"/>
      <c r="F3" s="14"/>
      <c r="G3" s="14"/>
      <c r="H3" s="14"/>
      <c r="I3" s="14"/>
      <c r="J3" s="14"/>
      <c r="K3" s="14"/>
      <c r="L3" s="14"/>
      <c r="M3" s="14"/>
      <c r="N3" s="14"/>
      <c r="O3" s="14"/>
      <c r="P3" s="14"/>
      <c r="Q3" s="14"/>
      <c r="R3" s="14"/>
      <c r="S3" s="14"/>
      <c r="Z3" s="14"/>
      <c r="AA3" s="14"/>
      <c r="AB3" s="14"/>
      <c r="AC3" s="14"/>
      <c r="AD3" s="14"/>
      <c r="AE3" s="14"/>
      <c r="AF3" s="14"/>
      <c r="AG3" s="14"/>
    </row>
    <row r="4" spans="1:33" x14ac:dyDescent="0.2">
      <c r="A4" s="45"/>
      <c r="B4" s="14"/>
      <c r="C4" s="14"/>
      <c r="D4" s="14"/>
      <c r="E4" s="14"/>
      <c r="F4" s="14"/>
      <c r="G4" s="14"/>
      <c r="H4" s="14"/>
      <c r="I4" s="14"/>
      <c r="J4" s="14"/>
      <c r="K4" s="14"/>
      <c r="L4" s="14"/>
      <c r="M4" s="14"/>
      <c r="N4" s="14"/>
      <c r="O4" s="14"/>
      <c r="P4" s="14"/>
      <c r="Q4" s="14"/>
      <c r="R4" s="14"/>
      <c r="S4" s="14"/>
      <c r="Z4" s="14"/>
      <c r="AA4" s="14"/>
      <c r="AB4" s="14"/>
      <c r="AC4" s="14"/>
      <c r="AD4" s="14"/>
      <c r="AE4" s="14"/>
      <c r="AF4" s="14"/>
      <c r="AG4" s="14"/>
    </row>
    <row r="5" spans="1:33" x14ac:dyDescent="0.2">
      <c r="A5" s="45"/>
      <c r="B5" s="14"/>
      <c r="C5" s="14"/>
      <c r="D5" s="14"/>
      <c r="E5" s="14"/>
      <c r="F5" s="14"/>
      <c r="G5" s="14"/>
      <c r="H5" s="14"/>
      <c r="I5" s="14"/>
      <c r="J5" s="14"/>
      <c r="K5" s="14"/>
      <c r="L5" s="14"/>
      <c r="M5" s="14"/>
      <c r="N5" s="14"/>
      <c r="O5" s="14"/>
      <c r="P5" s="14"/>
      <c r="Q5" s="14"/>
      <c r="R5" s="14"/>
      <c r="S5" s="14"/>
      <c r="Z5" s="14"/>
      <c r="AA5" s="14"/>
      <c r="AB5" s="14"/>
      <c r="AC5" s="14"/>
      <c r="AD5" s="14"/>
      <c r="AE5" s="14"/>
      <c r="AF5" s="14"/>
      <c r="AG5" s="14"/>
    </row>
    <row r="6" spans="1:33" s="119" customFormat="1" x14ac:dyDescent="0.2">
      <c r="A6" s="45"/>
      <c r="B6" s="45"/>
      <c r="C6" s="259">
        <v>2015</v>
      </c>
      <c r="D6" s="284"/>
      <c r="E6" s="284"/>
      <c r="F6" s="284"/>
      <c r="G6" s="284"/>
      <c r="H6" s="284"/>
      <c r="I6" s="284"/>
      <c r="J6" s="45"/>
      <c r="K6" s="259">
        <v>2016</v>
      </c>
      <c r="L6" s="284"/>
      <c r="M6" s="284"/>
      <c r="N6" s="284"/>
      <c r="O6" s="284"/>
      <c r="P6" s="284"/>
      <c r="Q6" s="284"/>
      <c r="R6" s="45"/>
      <c r="S6" s="111" t="s">
        <v>101</v>
      </c>
      <c r="Z6" s="45"/>
      <c r="AA6" s="45"/>
      <c r="AB6" s="45"/>
      <c r="AC6" s="45"/>
      <c r="AD6" s="45"/>
      <c r="AE6" s="45"/>
      <c r="AF6" s="45"/>
      <c r="AG6" s="45"/>
    </row>
    <row r="7" spans="1:33" s="119" customFormat="1" x14ac:dyDescent="0.2">
      <c r="A7" s="110" t="s">
        <v>52</v>
      </c>
      <c r="B7" s="45"/>
      <c r="C7" s="111" t="s">
        <v>23</v>
      </c>
      <c r="D7" s="113"/>
      <c r="E7" s="111" t="s">
        <v>24</v>
      </c>
      <c r="F7" s="113"/>
      <c r="G7" s="111" t="s">
        <v>25</v>
      </c>
      <c r="H7" s="113"/>
      <c r="I7" s="111" t="s">
        <v>26</v>
      </c>
      <c r="J7" s="113"/>
      <c r="K7" s="120" t="s">
        <v>23</v>
      </c>
      <c r="L7" s="109"/>
      <c r="M7" s="120" t="s">
        <v>24</v>
      </c>
      <c r="N7" s="109"/>
      <c r="O7" s="120" t="s">
        <v>25</v>
      </c>
      <c r="P7" s="109"/>
      <c r="Q7" s="121" t="s">
        <v>26</v>
      </c>
      <c r="R7" s="113"/>
      <c r="S7" s="120" t="s">
        <v>23</v>
      </c>
      <c r="Z7" s="45"/>
      <c r="AA7" s="45"/>
      <c r="AB7" s="45"/>
      <c r="AC7" s="45"/>
      <c r="AD7" s="45"/>
      <c r="AE7" s="45"/>
      <c r="AF7" s="45"/>
      <c r="AG7" s="45"/>
    </row>
    <row r="8" spans="1:33" x14ac:dyDescent="0.2">
      <c r="A8" s="18" t="s">
        <v>102</v>
      </c>
      <c r="B8" s="14"/>
      <c r="C8" s="60">
        <v>1485000000</v>
      </c>
      <c r="D8" s="61"/>
      <c r="E8" s="60">
        <v>1434000000</v>
      </c>
      <c r="F8" s="61"/>
      <c r="G8" s="60">
        <v>1437000000</v>
      </c>
      <c r="H8" s="61"/>
      <c r="I8" s="60">
        <v>1481000000</v>
      </c>
      <c r="J8" s="23"/>
      <c r="K8" s="60">
        <v>1459000000</v>
      </c>
      <c r="L8" s="46"/>
      <c r="M8" s="60">
        <v>1412000000</v>
      </c>
      <c r="N8" s="61"/>
      <c r="O8" s="60">
        <v>1467000000</v>
      </c>
      <c r="Q8" s="60">
        <v>1395000000</v>
      </c>
      <c r="R8" s="23"/>
      <c r="S8" s="60">
        <v>1472000000</v>
      </c>
      <c r="Z8" s="14"/>
      <c r="AA8" s="14"/>
      <c r="AB8" s="14"/>
      <c r="AC8" s="14"/>
      <c r="AD8" s="14"/>
      <c r="AE8" s="14"/>
      <c r="AF8" s="14"/>
      <c r="AG8" s="14"/>
    </row>
    <row r="9" spans="1:33" x14ac:dyDescent="0.2">
      <c r="A9" s="18" t="s">
        <v>103</v>
      </c>
      <c r="B9" s="14" t="s">
        <v>332</v>
      </c>
      <c r="C9" s="24">
        <v>302000000</v>
      </c>
      <c r="D9" s="44"/>
      <c r="E9" s="24">
        <v>299000000</v>
      </c>
      <c r="F9" s="44"/>
      <c r="G9" s="24">
        <v>301000000</v>
      </c>
      <c r="H9" s="44"/>
      <c r="I9" s="24">
        <v>328000000</v>
      </c>
      <c r="J9" s="44"/>
      <c r="K9" s="24">
        <v>278000000</v>
      </c>
      <c r="L9" s="14"/>
      <c r="M9" s="24">
        <v>290000000</v>
      </c>
      <c r="N9" s="44"/>
      <c r="O9" s="24">
        <v>292000000</v>
      </c>
      <c r="Q9" s="24">
        <v>325000000</v>
      </c>
      <c r="R9" s="44"/>
      <c r="S9" s="24">
        <v>312000000</v>
      </c>
      <c r="Z9" s="14"/>
      <c r="AA9" s="14"/>
      <c r="AB9" s="14"/>
      <c r="AC9" s="14"/>
      <c r="AD9" s="14"/>
      <c r="AE9" s="14"/>
      <c r="AF9" s="14"/>
      <c r="AG9" s="14"/>
    </row>
    <row r="10" spans="1:33" x14ac:dyDescent="0.2">
      <c r="A10" s="18" t="s">
        <v>104</v>
      </c>
      <c r="B10" s="14"/>
      <c r="C10" s="24">
        <v>228000000</v>
      </c>
      <c r="D10" s="44"/>
      <c r="E10" s="24">
        <v>228000000</v>
      </c>
      <c r="F10" s="44"/>
      <c r="G10" s="24">
        <v>226000000</v>
      </c>
      <c r="H10" s="44"/>
      <c r="I10" s="24">
        <v>225000000</v>
      </c>
      <c r="J10" s="44"/>
      <c r="K10" s="24">
        <v>219000000</v>
      </c>
      <c r="L10" s="14"/>
      <c r="M10" s="24">
        <v>223000000</v>
      </c>
      <c r="N10" s="44"/>
      <c r="O10" s="24">
        <v>215000000</v>
      </c>
      <c r="Q10" s="24">
        <v>237000000</v>
      </c>
      <c r="R10" s="44"/>
      <c r="S10" s="24">
        <v>223000000</v>
      </c>
      <c r="Z10" s="14"/>
      <c r="AA10" s="14"/>
      <c r="AB10" s="14"/>
      <c r="AC10" s="14"/>
      <c r="AD10" s="14"/>
      <c r="AE10" s="14"/>
      <c r="AF10" s="14"/>
      <c r="AG10" s="14"/>
    </row>
    <row r="11" spans="1:33" x14ac:dyDescent="0.2">
      <c r="A11" s="18" t="s">
        <v>105</v>
      </c>
      <c r="B11" s="14"/>
      <c r="C11" s="24">
        <v>151000000</v>
      </c>
      <c r="D11" s="44"/>
      <c r="E11" s="24">
        <v>149000000</v>
      </c>
      <c r="F11" s="44"/>
      <c r="G11" s="24">
        <v>152000000</v>
      </c>
      <c r="H11" s="44"/>
      <c r="I11" s="24">
        <v>148000000</v>
      </c>
      <c r="J11" s="44"/>
      <c r="K11" s="24">
        <v>142000000</v>
      </c>
      <c r="L11" s="14"/>
      <c r="M11" s="24">
        <v>152000000</v>
      </c>
      <c r="N11" s="44"/>
      <c r="O11" s="24">
        <v>143000000</v>
      </c>
      <c r="Q11" s="24">
        <v>153000000</v>
      </c>
      <c r="R11" s="44"/>
      <c r="S11" s="24">
        <v>136000000</v>
      </c>
      <c r="Z11" s="14"/>
      <c r="AA11" s="14"/>
      <c r="AB11" s="14"/>
      <c r="AC11" s="14"/>
      <c r="AD11" s="14"/>
      <c r="AE11" s="14"/>
      <c r="AF11" s="14"/>
      <c r="AG11" s="14"/>
    </row>
    <row r="12" spans="1:33" x14ac:dyDescent="0.2">
      <c r="A12" s="18" t="s">
        <v>35</v>
      </c>
      <c r="B12" s="14"/>
      <c r="C12" s="24">
        <v>98000000</v>
      </c>
      <c r="D12" s="44"/>
      <c r="E12" s="24">
        <v>96000000</v>
      </c>
      <c r="F12" s="44"/>
      <c r="G12" s="24">
        <v>95000000</v>
      </c>
      <c r="H12" s="44"/>
      <c r="I12" s="24">
        <v>92000000</v>
      </c>
      <c r="J12" s="44"/>
      <c r="K12" s="24">
        <v>100000000</v>
      </c>
      <c r="L12" s="14"/>
      <c r="M12" s="24">
        <v>102000000</v>
      </c>
      <c r="N12" s="44"/>
      <c r="O12" s="24">
        <v>105000000</v>
      </c>
      <c r="Q12" s="24">
        <v>98000000</v>
      </c>
      <c r="R12" s="44"/>
      <c r="S12" s="24">
        <v>100000000</v>
      </c>
      <c r="Z12" s="14"/>
      <c r="AA12" s="14"/>
      <c r="AB12" s="14"/>
      <c r="AC12" s="14"/>
      <c r="AD12" s="14"/>
      <c r="AE12" s="14"/>
      <c r="AF12" s="14"/>
      <c r="AG12" s="14"/>
    </row>
    <row r="13" spans="1:33" x14ac:dyDescent="0.2">
      <c r="A13" s="18" t="s">
        <v>106</v>
      </c>
      <c r="B13" s="14"/>
      <c r="C13" s="24">
        <v>70000000</v>
      </c>
      <c r="D13" s="44"/>
      <c r="E13" s="24">
        <v>75000000</v>
      </c>
      <c r="F13" s="44"/>
      <c r="G13" s="24">
        <v>65000000</v>
      </c>
      <c r="H13" s="44"/>
      <c r="I13" s="24">
        <v>60000000</v>
      </c>
      <c r="J13" s="44"/>
      <c r="K13" s="24">
        <v>59000000</v>
      </c>
      <c r="L13" s="14"/>
      <c r="M13" s="24">
        <v>70000000</v>
      </c>
      <c r="N13" s="44"/>
      <c r="O13" s="24">
        <v>59000000</v>
      </c>
      <c r="Q13" s="24">
        <v>57000000</v>
      </c>
      <c r="R13" s="44"/>
      <c r="S13" s="24">
        <v>64000000</v>
      </c>
      <c r="Z13" s="14"/>
      <c r="AA13" s="14"/>
      <c r="AB13" s="14"/>
      <c r="AC13" s="14"/>
      <c r="AD13" s="14"/>
      <c r="AE13" s="14"/>
      <c r="AF13" s="14"/>
      <c r="AG13" s="14"/>
    </row>
    <row r="14" spans="1:33" x14ac:dyDescent="0.2">
      <c r="A14" s="172" t="s">
        <v>316</v>
      </c>
      <c r="B14" s="14"/>
      <c r="C14" s="24">
        <v>55000000</v>
      </c>
      <c r="D14" s="44"/>
      <c r="E14" s="24">
        <v>59000000</v>
      </c>
      <c r="F14" s="44"/>
      <c r="G14" s="24">
        <v>41000000</v>
      </c>
      <c r="H14" s="44"/>
      <c r="I14" s="24">
        <v>2000000</v>
      </c>
      <c r="J14" s="44"/>
      <c r="K14" s="24">
        <v>53000000</v>
      </c>
      <c r="L14" s="14"/>
      <c r="M14" s="24">
        <v>52000000</v>
      </c>
      <c r="N14" s="44"/>
      <c r="O14" s="24">
        <v>61000000</v>
      </c>
      <c r="Q14" s="24">
        <v>53000000</v>
      </c>
      <c r="R14" s="44"/>
      <c r="S14" s="24">
        <v>57000000</v>
      </c>
      <c r="Z14" s="14"/>
      <c r="AA14" s="14"/>
      <c r="AB14" s="14"/>
      <c r="AC14" s="14"/>
      <c r="AD14" s="14"/>
      <c r="AE14" s="14"/>
      <c r="AF14" s="14"/>
      <c r="AG14" s="14"/>
    </row>
    <row r="15" spans="1:33" x14ac:dyDescent="0.2">
      <c r="A15" s="18" t="s">
        <v>107</v>
      </c>
      <c r="B15" s="14"/>
      <c r="C15" s="24">
        <v>61000000</v>
      </c>
      <c r="D15" s="44"/>
      <c r="E15" s="24">
        <v>72000000</v>
      </c>
      <c r="F15" s="44"/>
      <c r="G15" s="24">
        <v>59000000</v>
      </c>
      <c r="H15" s="44"/>
      <c r="I15" s="24">
        <v>75000000</v>
      </c>
      <c r="J15" s="44"/>
      <c r="K15" s="24">
        <v>57000000</v>
      </c>
      <c r="L15" s="14"/>
      <c r="M15" s="24">
        <v>65000000</v>
      </c>
      <c r="N15" s="44"/>
      <c r="O15" s="24">
        <v>52000000</v>
      </c>
      <c r="Q15" s="24">
        <v>71000000</v>
      </c>
      <c r="R15" s="44"/>
      <c r="S15" s="24">
        <v>51000000</v>
      </c>
      <c r="Z15" s="14"/>
      <c r="AA15" s="14"/>
      <c r="AB15" s="14"/>
      <c r="AC15" s="14"/>
      <c r="AD15" s="14"/>
      <c r="AE15" s="14"/>
      <c r="AF15" s="14"/>
      <c r="AG15" s="14"/>
    </row>
    <row r="16" spans="1:33" x14ac:dyDescent="0.2">
      <c r="A16" s="18" t="s">
        <v>314</v>
      </c>
      <c r="B16" s="14"/>
      <c r="C16" s="24">
        <v>187000000</v>
      </c>
      <c r="D16" s="44"/>
      <c r="E16" s="24">
        <v>191000000</v>
      </c>
      <c r="F16" s="44"/>
      <c r="G16" s="24">
        <v>227000000</v>
      </c>
      <c r="H16" s="44"/>
      <c r="I16" s="24">
        <v>199000000</v>
      </c>
      <c r="J16" s="44"/>
      <c r="K16" s="24">
        <v>188000000</v>
      </c>
      <c r="L16" s="14"/>
      <c r="M16" s="24">
        <v>188000000</v>
      </c>
      <c r="N16" s="44"/>
      <c r="O16" s="24">
        <v>170000000</v>
      </c>
      <c r="Q16" s="24">
        <v>175000000</v>
      </c>
      <c r="R16" s="44"/>
      <c r="S16" s="24">
        <v>167000000</v>
      </c>
      <c r="Z16" s="14"/>
      <c r="AA16" s="14"/>
      <c r="AB16" s="14"/>
      <c r="AC16" s="14"/>
      <c r="AD16" s="14"/>
      <c r="AE16" s="14"/>
      <c r="AF16" s="14"/>
      <c r="AG16" s="14"/>
    </row>
    <row r="17" spans="1:33" x14ac:dyDescent="0.2">
      <c r="A17" s="18" t="s">
        <v>41</v>
      </c>
      <c r="B17" s="14"/>
      <c r="C17" s="24">
        <v>66000000</v>
      </c>
      <c r="D17" s="44"/>
      <c r="E17" s="24">
        <v>65000000</v>
      </c>
      <c r="F17" s="44"/>
      <c r="G17" s="24">
        <v>66000000</v>
      </c>
      <c r="H17" s="44"/>
      <c r="I17" s="24">
        <v>64000000</v>
      </c>
      <c r="J17" s="44"/>
      <c r="K17" s="24">
        <v>57000000</v>
      </c>
      <c r="L17" s="14"/>
      <c r="M17" s="24">
        <v>59000000</v>
      </c>
      <c r="N17" s="44"/>
      <c r="O17" s="24">
        <v>61000000</v>
      </c>
      <c r="Q17" s="24">
        <v>60000000</v>
      </c>
      <c r="R17" s="44"/>
      <c r="S17" s="24">
        <v>52000000</v>
      </c>
      <c r="Z17" s="14"/>
      <c r="AA17" s="14"/>
      <c r="AB17" s="14"/>
      <c r="AC17" s="14"/>
      <c r="AD17" s="14"/>
      <c r="AE17" s="14"/>
      <c r="AF17" s="14"/>
      <c r="AG17" s="14"/>
    </row>
    <row r="18" spans="1:33" ht="22.5" x14ac:dyDescent="0.2">
      <c r="A18" s="18" t="s">
        <v>108</v>
      </c>
      <c r="B18" s="14"/>
      <c r="C18" s="26">
        <v>-3000000</v>
      </c>
      <c r="D18" s="44"/>
      <c r="E18" s="26">
        <v>59000000</v>
      </c>
      <c r="F18" s="44"/>
      <c r="G18" s="26">
        <v>11000000</v>
      </c>
      <c r="H18" s="44"/>
      <c r="I18" s="26">
        <v>18000000</v>
      </c>
      <c r="J18" s="62"/>
      <c r="K18" s="26">
        <v>17000000</v>
      </c>
      <c r="L18" s="14"/>
      <c r="M18" s="26">
        <v>7000000</v>
      </c>
      <c r="N18" s="44"/>
      <c r="O18" s="26">
        <v>18000000</v>
      </c>
      <c r="Q18" s="26">
        <v>7000000</v>
      </c>
      <c r="R18" s="44"/>
      <c r="S18" s="26">
        <v>8000000</v>
      </c>
      <c r="Z18" s="14"/>
      <c r="AA18" s="14"/>
      <c r="AB18" s="14"/>
      <c r="AC18" s="14"/>
      <c r="AD18" s="14"/>
      <c r="AE18" s="14"/>
      <c r="AF18" s="14"/>
      <c r="AG18" s="14"/>
    </row>
    <row r="19" spans="1:33" x14ac:dyDescent="0.2">
      <c r="A19" s="21" t="s">
        <v>315</v>
      </c>
      <c r="B19" s="14"/>
      <c r="C19" s="22">
        <f>SUM(C8:C18)</f>
        <v>2700000000</v>
      </c>
      <c r="D19" s="23"/>
      <c r="E19" s="22">
        <f>SUM(E8:E18)</f>
        <v>2727000000</v>
      </c>
      <c r="F19" s="23"/>
      <c r="G19" s="22">
        <f>SUM(G8:G18)</f>
        <v>2680000000</v>
      </c>
      <c r="H19" s="23"/>
      <c r="I19" s="22">
        <f>SUM(I8:I18)</f>
        <v>2692000000</v>
      </c>
      <c r="J19" s="23"/>
      <c r="K19" s="22">
        <f>SUM(K8:K18)</f>
        <v>2629000000</v>
      </c>
      <c r="L19" s="14"/>
      <c r="M19" s="22">
        <f>SUM(M8:M18)</f>
        <v>2620000000</v>
      </c>
      <c r="N19" s="23"/>
      <c r="O19" s="22">
        <f>SUM(O8:O18)</f>
        <v>2643000000</v>
      </c>
      <c r="Q19" s="22">
        <f>SUM(Q8:Q18)</f>
        <v>2631000000</v>
      </c>
      <c r="R19" s="23"/>
      <c r="S19" s="22">
        <v>2642000000</v>
      </c>
      <c r="Z19" s="14"/>
      <c r="AA19" s="14"/>
      <c r="AB19" s="14"/>
      <c r="AC19" s="14"/>
      <c r="AD19" s="14"/>
      <c r="AE19" s="14"/>
      <c r="AF19" s="14"/>
      <c r="AG19" s="14"/>
    </row>
    <row r="20" spans="1:33" x14ac:dyDescent="0.2">
      <c r="A20" s="63"/>
      <c r="B20" s="14"/>
      <c r="C20" s="23"/>
      <c r="D20" s="23"/>
      <c r="E20" s="23"/>
      <c r="F20" s="23"/>
      <c r="G20" s="23"/>
      <c r="H20" s="23"/>
      <c r="I20" s="23"/>
      <c r="J20" s="23"/>
      <c r="K20" s="23"/>
      <c r="L20" s="14"/>
      <c r="M20" s="23"/>
      <c r="N20" s="23"/>
      <c r="O20" s="23"/>
      <c r="Q20" s="23"/>
      <c r="R20" s="23"/>
      <c r="S20" s="23"/>
      <c r="Z20" s="14"/>
      <c r="AA20" s="14"/>
      <c r="AB20" s="14"/>
      <c r="AC20" s="14"/>
      <c r="AD20" s="14"/>
      <c r="AE20" s="14"/>
      <c r="AF20" s="14"/>
      <c r="AG20" s="14"/>
    </row>
    <row r="21" spans="1:33" x14ac:dyDescent="0.2">
      <c r="A21" s="64" t="s">
        <v>109</v>
      </c>
      <c r="B21" s="14"/>
      <c r="C21" s="23"/>
      <c r="D21" s="23"/>
      <c r="E21" s="23"/>
      <c r="F21" s="23"/>
      <c r="G21" s="23"/>
      <c r="H21" s="23"/>
      <c r="I21" s="23"/>
      <c r="J21" s="23"/>
      <c r="K21" s="23"/>
      <c r="L21" s="14"/>
      <c r="M21" s="23"/>
      <c r="N21" s="23"/>
      <c r="O21" s="23"/>
      <c r="Q21" s="23"/>
      <c r="R21" s="23"/>
      <c r="S21" s="23"/>
      <c r="Z21" s="14"/>
      <c r="AA21" s="14"/>
      <c r="AB21" s="14"/>
      <c r="AC21" s="14"/>
      <c r="AD21" s="14"/>
      <c r="AE21" s="14"/>
      <c r="AF21" s="14"/>
      <c r="AG21" s="14"/>
    </row>
    <row r="22" spans="1:33" ht="33.75" x14ac:dyDescent="0.2">
      <c r="A22" s="18" t="s">
        <v>334</v>
      </c>
      <c r="B22" s="14"/>
      <c r="C22" s="22">
        <v>2637000000</v>
      </c>
      <c r="D22" s="23"/>
      <c r="E22" s="22">
        <v>2603000000</v>
      </c>
      <c r="F22" s="23"/>
      <c r="G22" s="22">
        <v>2603000000</v>
      </c>
      <c r="H22" s="23"/>
      <c r="I22" s="22">
        <v>2610000000</v>
      </c>
      <c r="J22" s="23"/>
      <c r="K22" s="22">
        <v>2555000000</v>
      </c>
      <c r="L22" s="14"/>
      <c r="M22" s="22">
        <v>2554000000</v>
      </c>
      <c r="N22" s="23"/>
      <c r="O22" s="22">
        <v>2564000000</v>
      </c>
      <c r="Q22" s="22">
        <v>2564000000</v>
      </c>
      <c r="R22" s="23"/>
      <c r="S22" s="22">
        <v>2582000000</v>
      </c>
      <c r="Z22" s="14"/>
      <c r="AA22" s="14"/>
      <c r="AB22" s="14"/>
      <c r="AC22" s="14"/>
      <c r="AD22" s="14"/>
      <c r="AE22" s="14"/>
      <c r="AF22" s="14"/>
      <c r="AG22" s="14"/>
    </row>
    <row r="23" spans="1:33" x14ac:dyDescent="0.2">
      <c r="A23" s="14"/>
      <c r="B23" s="14"/>
      <c r="C23" s="55"/>
      <c r="D23" s="55"/>
      <c r="E23" s="55"/>
      <c r="F23" s="55"/>
      <c r="G23" s="55"/>
      <c r="H23" s="55"/>
      <c r="I23" s="55"/>
      <c r="J23" s="55"/>
      <c r="K23" s="55"/>
      <c r="L23" s="14"/>
      <c r="M23" s="55"/>
      <c r="N23" s="55"/>
      <c r="O23" s="55"/>
      <c r="Q23" s="55"/>
      <c r="R23" s="55"/>
      <c r="S23" s="55"/>
      <c r="Z23" s="14"/>
      <c r="AA23" s="14"/>
      <c r="AB23" s="14"/>
      <c r="AC23" s="14"/>
      <c r="AD23" s="14"/>
      <c r="AE23" s="14"/>
      <c r="AF23" s="14"/>
      <c r="AG23" s="14"/>
    </row>
    <row r="24" spans="1:33" x14ac:dyDescent="0.2">
      <c r="A24" s="18" t="s">
        <v>110</v>
      </c>
      <c r="B24" s="14"/>
      <c r="C24" s="54">
        <v>50500</v>
      </c>
      <c r="D24" s="55"/>
      <c r="E24" s="54">
        <v>50700</v>
      </c>
      <c r="F24" s="55"/>
      <c r="G24" s="54">
        <v>51300</v>
      </c>
      <c r="H24" s="55"/>
      <c r="I24" s="54">
        <v>51200</v>
      </c>
      <c r="J24" s="55"/>
      <c r="K24" s="54">
        <v>52100</v>
      </c>
      <c r="L24" s="14"/>
      <c r="M24" s="54">
        <v>52200</v>
      </c>
      <c r="N24" s="55"/>
      <c r="O24" s="54">
        <v>52300</v>
      </c>
      <c r="Q24" s="54">
        <v>52000</v>
      </c>
      <c r="R24" s="55"/>
      <c r="S24" s="161">
        <v>52600</v>
      </c>
      <c r="Z24" s="14"/>
      <c r="AA24" s="14"/>
      <c r="AB24" s="14"/>
      <c r="AC24" s="14"/>
      <c r="AD24" s="14"/>
      <c r="AE24" s="14"/>
      <c r="AF24" s="14"/>
      <c r="AG24" s="14"/>
    </row>
    <row r="25" spans="1:33" x14ac:dyDescent="0.2">
      <c r="I25" s="54"/>
      <c r="Z25" s="14"/>
      <c r="AA25" s="14"/>
      <c r="AB25" s="14"/>
      <c r="AC25" s="14"/>
      <c r="AD25" s="14"/>
      <c r="AE25" s="14"/>
      <c r="AF25" s="14"/>
      <c r="AG25" s="14"/>
    </row>
    <row r="26" spans="1:33" s="174" customFormat="1" x14ac:dyDescent="0.2">
      <c r="A26" s="175" t="s">
        <v>317</v>
      </c>
      <c r="B26" s="173"/>
      <c r="C26" s="173"/>
      <c r="D26" s="173"/>
      <c r="E26" s="173"/>
      <c r="F26" s="173"/>
      <c r="G26" s="173"/>
      <c r="H26" s="173"/>
      <c r="I26" s="173"/>
      <c r="J26" s="173"/>
      <c r="K26" s="173"/>
      <c r="L26" s="173"/>
      <c r="M26" s="173"/>
      <c r="N26" s="173"/>
      <c r="O26" s="173"/>
      <c r="P26" s="173"/>
      <c r="Q26" s="173"/>
      <c r="R26" s="173"/>
      <c r="S26" s="173"/>
      <c r="Z26" s="173"/>
      <c r="AA26" s="173"/>
      <c r="AB26" s="173"/>
      <c r="AC26" s="173"/>
      <c r="AD26" s="173"/>
      <c r="AE26" s="173"/>
      <c r="AF26" s="173"/>
      <c r="AG26" s="173"/>
    </row>
    <row r="27" spans="1:33" ht="4.5" customHeight="1" x14ac:dyDescent="0.2">
      <c r="A27" s="45"/>
      <c r="B27" s="14"/>
      <c r="C27" s="14"/>
      <c r="D27" s="14"/>
      <c r="E27" s="14"/>
      <c r="F27" s="14"/>
      <c r="G27" s="14"/>
      <c r="H27" s="14"/>
      <c r="I27" s="14"/>
      <c r="J27" s="14"/>
      <c r="K27" s="14"/>
      <c r="L27" s="14"/>
      <c r="M27" s="14"/>
      <c r="N27" s="14"/>
      <c r="O27" s="14"/>
      <c r="P27" s="14"/>
      <c r="Q27" s="14"/>
      <c r="R27" s="14"/>
      <c r="S27" s="14"/>
      <c r="Z27" s="14"/>
      <c r="AA27" s="14"/>
      <c r="AB27" s="14"/>
      <c r="AC27" s="14"/>
      <c r="AD27" s="14"/>
      <c r="AE27" s="14"/>
      <c r="AF27" s="14"/>
      <c r="AG27" s="14"/>
    </row>
    <row r="28" spans="1:33" x14ac:dyDescent="0.2">
      <c r="A28" s="175" t="s">
        <v>335</v>
      </c>
      <c r="B28" s="14"/>
      <c r="C28" s="14"/>
      <c r="D28" s="14"/>
      <c r="E28" s="14"/>
      <c r="F28" s="14"/>
      <c r="G28" s="14"/>
      <c r="H28" s="14"/>
      <c r="I28" s="14"/>
      <c r="J28" s="14"/>
      <c r="K28" s="14"/>
      <c r="L28" s="14"/>
      <c r="M28" s="14"/>
      <c r="N28" s="14"/>
      <c r="O28" s="14"/>
      <c r="P28" s="14"/>
      <c r="Q28" s="14"/>
      <c r="R28" s="14"/>
      <c r="S28" s="14"/>
      <c r="Z28" s="14"/>
      <c r="AA28" s="14"/>
      <c r="AB28" s="14"/>
      <c r="AC28" s="14"/>
      <c r="AD28" s="14"/>
      <c r="AE28" s="14"/>
      <c r="AF28" s="14"/>
      <c r="AG28" s="14"/>
    </row>
    <row r="29" spans="1:33" x14ac:dyDescent="0.2">
      <c r="A29" s="45"/>
      <c r="B29" s="14"/>
      <c r="C29" s="14"/>
      <c r="D29" s="14"/>
      <c r="E29" s="14"/>
      <c r="F29" s="14"/>
      <c r="G29" s="14"/>
      <c r="H29" s="14"/>
      <c r="I29" s="14"/>
      <c r="J29" s="14"/>
      <c r="K29" s="14"/>
      <c r="L29" s="14"/>
      <c r="M29" s="14"/>
      <c r="N29" s="14"/>
      <c r="O29" s="14"/>
      <c r="P29" s="14"/>
      <c r="Q29" s="14"/>
      <c r="R29" s="14"/>
      <c r="S29" s="14"/>
      <c r="Z29" s="14"/>
      <c r="AA29" s="14"/>
      <c r="AB29" s="14"/>
      <c r="AC29" s="14"/>
      <c r="AD29" s="14"/>
      <c r="AE29" s="14"/>
      <c r="AF29" s="14"/>
      <c r="AG29" s="14"/>
    </row>
    <row r="30" spans="1:33" x14ac:dyDescent="0.2">
      <c r="A30" s="45"/>
      <c r="B30" s="14"/>
      <c r="C30" s="14"/>
      <c r="D30" s="14"/>
      <c r="E30" s="14"/>
      <c r="F30" s="14"/>
      <c r="G30" s="14"/>
      <c r="H30" s="14"/>
      <c r="I30" s="14"/>
      <c r="J30" s="14"/>
      <c r="K30" s="14"/>
      <c r="L30" s="14"/>
      <c r="M30" s="14"/>
      <c r="N30" s="14"/>
      <c r="O30" s="14"/>
      <c r="P30" s="14"/>
      <c r="Q30" s="14"/>
      <c r="R30" s="14"/>
      <c r="S30" s="14"/>
      <c r="Z30" s="14"/>
      <c r="AA30" s="14"/>
      <c r="AB30" s="14"/>
      <c r="AC30" s="14"/>
      <c r="AD30" s="14"/>
      <c r="AE30" s="14"/>
      <c r="AF30" s="14"/>
      <c r="AG30" s="14"/>
    </row>
    <row r="31" spans="1:33" x14ac:dyDescent="0.2">
      <c r="A31" s="45"/>
      <c r="B31" s="14"/>
      <c r="C31" s="14"/>
      <c r="D31" s="14"/>
      <c r="E31" s="14"/>
      <c r="F31" s="14"/>
      <c r="G31" s="14"/>
      <c r="H31" s="14"/>
      <c r="I31" s="14"/>
      <c r="J31" s="14"/>
      <c r="K31" s="14"/>
      <c r="L31" s="14"/>
      <c r="M31" s="14"/>
      <c r="N31" s="14"/>
      <c r="O31" s="14"/>
      <c r="P31" s="14"/>
      <c r="Q31" s="14"/>
      <c r="R31" s="14"/>
      <c r="S31" s="14"/>
      <c r="Z31" s="14"/>
      <c r="AA31" s="14"/>
      <c r="AB31" s="14"/>
      <c r="AC31" s="14"/>
      <c r="AD31" s="14"/>
      <c r="AE31" s="14"/>
      <c r="AF31" s="14"/>
      <c r="AG31" s="14"/>
    </row>
    <row r="32" spans="1:33" x14ac:dyDescent="0.2">
      <c r="A32" s="45"/>
      <c r="B32" s="14"/>
      <c r="C32" s="14"/>
      <c r="D32" s="14"/>
      <c r="E32" s="14"/>
      <c r="F32" s="14"/>
      <c r="G32" s="14"/>
      <c r="H32" s="14"/>
      <c r="I32" s="14"/>
      <c r="J32" s="14"/>
      <c r="K32" s="14"/>
      <c r="L32" s="14"/>
      <c r="M32" s="14"/>
      <c r="N32" s="14"/>
      <c r="O32" s="14"/>
      <c r="P32" s="14"/>
      <c r="Q32" s="14"/>
      <c r="R32" s="14"/>
      <c r="S32" s="14"/>
      <c r="Z32" s="14"/>
      <c r="AA32" s="14"/>
      <c r="AB32" s="14"/>
      <c r="AC32" s="14"/>
      <c r="AD32" s="14"/>
      <c r="AE32" s="14"/>
      <c r="AF32" s="14"/>
      <c r="AG32" s="14"/>
    </row>
    <row r="33" spans="1:33" x14ac:dyDescent="0.2">
      <c r="A33" s="45"/>
      <c r="B33" s="14"/>
      <c r="C33" s="14"/>
      <c r="D33" s="14"/>
      <c r="E33" s="14"/>
      <c r="F33" s="14"/>
      <c r="G33" s="14"/>
      <c r="H33" s="14"/>
      <c r="I33" s="14"/>
      <c r="J33" s="14"/>
      <c r="K33" s="14"/>
      <c r="L33" s="14"/>
      <c r="M33" s="14"/>
      <c r="N33" s="14"/>
      <c r="O33" s="14"/>
      <c r="P33" s="14"/>
      <c r="Q33" s="14"/>
      <c r="R33" s="14"/>
      <c r="S33" s="14"/>
      <c r="Z33" s="14"/>
      <c r="AA33" s="14"/>
      <c r="AB33" s="14"/>
      <c r="AC33" s="14"/>
      <c r="AD33" s="14"/>
      <c r="AE33" s="14"/>
      <c r="AF33" s="14"/>
      <c r="AG33" s="14"/>
    </row>
    <row r="34" spans="1:33" x14ac:dyDescent="0.2">
      <c r="A34" s="45"/>
      <c r="B34" s="14"/>
      <c r="C34" s="14"/>
      <c r="D34" s="14"/>
      <c r="E34" s="14"/>
      <c r="F34" s="14"/>
      <c r="G34" s="14"/>
      <c r="H34" s="14"/>
      <c r="I34" s="14"/>
      <c r="J34" s="14"/>
      <c r="K34" s="14"/>
      <c r="L34" s="14"/>
      <c r="M34" s="14"/>
      <c r="N34" s="14"/>
      <c r="O34" s="14"/>
      <c r="P34" s="14"/>
      <c r="Q34" s="14"/>
      <c r="R34" s="14"/>
      <c r="S34" s="14"/>
      <c r="Z34" s="14"/>
      <c r="AA34" s="14"/>
      <c r="AB34" s="14"/>
      <c r="AC34" s="14"/>
      <c r="AD34" s="14"/>
      <c r="AE34" s="14"/>
      <c r="AF34" s="14"/>
      <c r="AG34" s="14"/>
    </row>
    <row r="35" spans="1:33" x14ac:dyDescent="0.2">
      <c r="A35" s="45"/>
      <c r="B35" s="14"/>
      <c r="C35" s="14"/>
      <c r="D35" s="14"/>
      <c r="E35" s="14"/>
      <c r="F35" s="14"/>
      <c r="G35" s="14"/>
      <c r="H35" s="14"/>
      <c r="I35" s="14"/>
      <c r="J35" s="14"/>
      <c r="K35" s="14"/>
      <c r="L35" s="14"/>
      <c r="M35" s="14"/>
      <c r="N35" s="14"/>
      <c r="O35" s="14"/>
      <c r="P35" s="14"/>
      <c r="Q35" s="14"/>
      <c r="R35" s="14"/>
      <c r="S35" s="14"/>
      <c r="Z35" s="14"/>
      <c r="AA35" s="14"/>
      <c r="AB35" s="14"/>
      <c r="AC35" s="14"/>
      <c r="AD35" s="14"/>
      <c r="AE35" s="14"/>
      <c r="AF35" s="14"/>
      <c r="AG35" s="14"/>
    </row>
    <row r="36" spans="1:33" x14ac:dyDescent="0.2">
      <c r="A36" s="45"/>
      <c r="B36" s="14"/>
      <c r="C36" s="14"/>
      <c r="D36" s="14"/>
      <c r="E36" s="14"/>
      <c r="F36" s="14"/>
      <c r="G36" s="14"/>
      <c r="H36" s="14"/>
      <c r="I36" s="14"/>
      <c r="J36" s="14"/>
      <c r="K36" s="14"/>
      <c r="L36" s="14"/>
      <c r="M36" s="14"/>
      <c r="N36" s="14"/>
      <c r="O36" s="14"/>
      <c r="P36" s="14"/>
      <c r="Q36" s="14"/>
      <c r="R36" s="14"/>
      <c r="S36" s="14"/>
      <c r="Z36" s="14"/>
      <c r="AA36" s="14"/>
      <c r="AB36" s="14"/>
      <c r="AC36" s="14"/>
      <c r="AD36" s="14"/>
      <c r="AE36" s="14"/>
      <c r="AF36" s="14"/>
      <c r="AG36" s="14"/>
    </row>
    <row r="37" spans="1:33" x14ac:dyDescent="0.2">
      <c r="A37" s="45"/>
      <c r="B37" s="14"/>
      <c r="C37" s="14"/>
      <c r="D37" s="14"/>
      <c r="E37" s="14"/>
      <c r="F37" s="14"/>
      <c r="G37" s="14"/>
      <c r="H37" s="14"/>
      <c r="I37" s="14"/>
      <c r="J37" s="14"/>
      <c r="K37" s="14"/>
      <c r="L37" s="14"/>
      <c r="M37" s="14"/>
      <c r="N37" s="14"/>
      <c r="O37" s="14"/>
      <c r="P37" s="14"/>
      <c r="Q37" s="14"/>
      <c r="R37" s="14"/>
      <c r="S37" s="14"/>
      <c r="Z37" s="14"/>
      <c r="AA37" s="14"/>
      <c r="AB37" s="14"/>
      <c r="AC37" s="14"/>
      <c r="AD37" s="14"/>
      <c r="AE37" s="14"/>
      <c r="AF37" s="14"/>
      <c r="AG37" s="14"/>
    </row>
    <row r="38" spans="1:33" x14ac:dyDescent="0.2">
      <c r="A38" s="45"/>
      <c r="B38" s="14"/>
      <c r="C38" s="14"/>
      <c r="D38" s="14"/>
      <c r="E38" s="14"/>
      <c r="F38" s="14"/>
      <c r="G38" s="14"/>
      <c r="H38" s="14"/>
      <c r="I38" s="14"/>
      <c r="J38" s="14"/>
      <c r="K38" s="14"/>
      <c r="L38" s="14"/>
      <c r="M38" s="14"/>
      <c r="N38" s="14"/>
      <c r="O38" s="14"/>
      <c r="P38" s="14"/>
      <c r="Q38" s="14"/>
      <c r="R38" s="14"/>
      <c r="S38" s="14"/>
      <c r="Z38" s="14"/>
      <c r="AA38" s="14"/>
      <c r="AB38" s="14"/>
      <c r="AC38" s="14"/>
      <c r="AD38" s="14"/>
      <c r="AE38" s="14"/>
      <c r="AF38" s="14"/>
      <c r="AG38" s="14"/>
    </row>
    <row r="39" spans="1:33" x14ac:dyDescent="0.2">
      <c r="A39" s="45"/>
      <c r="B39" s="14"/>
      <c r="C39" s="14"/>
      <c r="D39" s="14"/>
      <c r="E39" s="14"/>
      <c r="F39" s="14"/>
      <c r="G39" s="14"/>
      <c r="H39" s="14"/>
      <c r="I39" s="14"/>
      <c r="J39" s="14"/>
      <c r="K39" s="14"/>
      <c r="L39" s="14"/>
      <c r="M39" s="14"/>
      <c r="N39" s="14"/>
      <c r="O39" s="14"/>
      <c r="P39" s="14"/>
      <c r="Q39" s="14"/>
      <c r="R39" s="14"/>
      <c r="S39" s="14"/>
      <c r="Z39" s="14"/>
      <c r="AA39" s="14"/>
      <c r="AB39" s="14"/>
      <c r="AC39" s="14"/>
      <c r="AD39" s="14"/>
      <c r="AE39" s="14"/>
      <c r="AF39" s="14"/>
      <c r="AG39" s="14"/>
    </row>
    <row r="40" spans="1:33" x14ac:dyDescent="0.2">
      <c r="A40" s="45"/>
      <c r="B40" s="14"/>
      <c r="C40" s="14"/>
      <c r="D40" s="14"/>
      <c r="E40" s="14"/>
      <c r="F40" s="14"/>
      <c r="G40" s="14"/>
      <c r="H40" s="14"/>
      <c r="I40" s="14"/>
      <c r="J40" s="14"/>
      <c r="K40" s="14"/>
      <c r="L40" s="14"/>
      <c r="M40" s="14"/>
      <c r="N40" s="14"/>
      <c r="O40" s="14"/>
      <c r="P40" s="14"/>
      <c r="Q40" s="14"/>
      <c r="R40" s="14"/>
      <c r="S40" s="14"/>
      <c r="Z40" s="14"/>
      <c r="AA40" s="14"/>
      <c r="AB40" s="14"/>
      <c r="AC40" s="14"/>
      <c r="AD40" s="14"/>
      <c r="AE40" s="14"/>
      <c r="AF40" s="14"/>
      <c r="AG40" s="14"/>
    </row>
    <row r="41" spans="1:33" x14ac:dyDescent="0.2">
      <c r="A41" s="45"/>
      <c r="B41" s="14"/>
      <c r="C41" s="14"/>
      <c r="D41" s="14"/>
      <c r="E41" s="14"/>
      <c r="F41" s="14"/>
      <c r="G41" s="14"/>
      <c r="H41" s="14"/>
      <c r="I41" s="14"/>
      <c r="J41" s="14"/>
      <c r="K41" s="14"/>
      <c r="L41" s="14"/>
      <c r="M41" s="14"/>
      <c r="N41" s="14"/>
      <c r="O41" s="14"/>
      <c r="P41" s="14"/>
      <c r="Q41" s="14"/>
      <c r="R41" s="14"/>
      <c r="S41" s="14"/>
      <c r="Z41" s="14"/>
      <c r="AA41" s="14"/>
      <c r="AB41" s="14"/>
      <c r="AC41" s="14"/>
      <c r="AD41" s="14"/>
      <c r="AE41" s="14"/>
      <c r="AF41" s="14"/>
      <c r="AG41" s="14"/>
    </row>
    <row r="42" spans="1:33" x14ac:dyDescent="0.2">
      <c r="A42" s="45"/>
      <c r="B42" s="14"/>
      <c r="C42" s="14"/>
      <c r="D42" s="14"/>
      <c r="E42" s="14"/>
      <c r="F42" s="14"/>
      <c r="G42" s="14"/>
      <c r="H42" s="14"/>
      <c r="I42" s="14"/>
      <c r="J42" s="14"/>
      <c r="K42" s="14"/>
      <c r="L42" s="14"/>
      <c r="M42" s="14"/>
      <c r="N42" s="14"/>
      <c r="O42" s="14"/>
      <c r="P42" s="14"/>
      <c r="Q42" s="14"/>
      <c r="R42" s="14"/>
      <c r="S42" s="14"/>
      <c r="Z42" s="14"/>
      <c r="AA42" s="14"/>
      <c r="AB42" s="14"/>
      <c r="AC42" s="14"/>
      <c r="AD42" s="14"/>
      <c r="AE42" s="14"/>
      <c r="AF42" s="14"/>
      <c r="AG42" s="14"/>
    </row>
    <row r="43" spans="1:33" x14ac:dyDescent="0.2">
      <c r="A43" s="45"/>
      <c r="B43" s="14"/>
      <c r="C43" s="14"/>
      <c r="D43" s="14"/>
      <c r="E43" s="14"/>
      <c r="F43" s="14"/>
      <c r="G43" s="14"/>
      <c r="H43" s="14"/>
      <c r="I43" s="14"/>
      <c r="J43" s="14"/>
      <c r="K43" s="14"/>
      <c r="L43" s="14"/>
      <c r="M43" s="14"/>
      <c r="N43" s="14"/>
      <c r="O43" s="14"/>
      <c r="P43" s="14"/>
      <c r="Q43" s="14"/>
      <c r="R43" s="14"/>
      <c r="S43" s="14"/>
      <c r="Z43" s="14"/>
      <c r="AA43" s="14"/>
      <c r="AB43" s="14"/>
      <c r="AC43" s="14"/>
      <c r="AD43" s="14"/>
      <c r="AE43" s="14"/>
      <c r="AF43" s="14"/>
      <c r="AG43" s="14"/>
    </row>
    <row r="44" spans="1:33" x14ac:dyDescent="0.2">
      <c r="A44" s="45"/>
      <c r="B44" s="14"/>
      <c r="C44" s="14"/>
      <c r="D44" s="14"/>
      <c r="E44" s="14"/>
      <c r="F44" s="14"/>
      <c r="G44" s="14"/>
      <c r="H44" s="14"/>
      <c r="I44" s="14"/>
      <c r="J44" s="14"/>
      <c r="K44" s="14"/>
      <c r="L44" s="14"/>
      <c r="M44" s="14"/>
      <c r="N44" s="14"/>
      <c r="O44" s="14"/>
      <c r="P44" s="14"/>
      <c r="Q44" s="14"/>
      <c r="R44" s="14"/>
      <c r="S44" s="14"/>
      <c r="Z44" s="14"/>
      <c r="AA44" s="14"/>
      <c r="AB44" s="14"/>
      <c r="AC44" s="14"/>
      <c r="AD44" s="14"/>
      <c r="AE44" s="14"/>
      <c r="AF44" s="14"/>
      <c r="AG44" s="14"/>
    </row>
    <row r="45" spans="1:33" x14ac:dyDescent="0.2">
      <c r="A45" s="45"/>
      <c r="B45" s="14"/>
      <c r="C45" s="14"/>
      <c r="D45" s="14"/>
      <c r="E45" s="14"/>
      <c r="F45" s="14"/>
      <c r="G45" s="14"/>
      <c r="H45" s="14"/>
      <c r="I45" s="14"/>
      <c r="J45" s="14"/>
      <c r="K45" s="14"/>
      <c r="L45" s="14"/>
      <c r="M45" s="14"/>
      <c r="N45" s="14"/>
      <c r="O45" s="14"/>
      <c r="P45" s="14"/>
      <c r="Q45" s="14"/>
      <c r="R45" s="14"/>
      <c r="S45" s="14"/>
      <c r="Z45" s="14"/>
      <c r="AA45" s="14"/>
      <c r="AB45" s="14"/>
      <c r="AC45" s="14"/>
      <c r="AD45" s="14"/>
      <c r="AE45" s="14"/>
      <c r="AF45" s="14"/>
      <c r="AG45" s="14"/>
    </row>
    <row r="46" spans="1:33" x14ac:dyDescent="0.2">
      <c r="A46" s="45"/>
      <c r="B46" s="14"/>
      <c r="C46" s="14"/>
      <c r="D46" s="14"/>
      <c r="E46" s="14"/>
      <c r="F46" s="14"/>
      <c r="G46" s="14"/>
      <c r="H46" s="14"/>
      <c r="I46" s="14"/>
      <c r="J46" s="14"/>
      <c r="K46" s="14"/>
      <c r="L46" s="14"/>
      <c r="M46" s="14"/>
      <c r="N46" s="14"/>
      <c r="O46" s="14"/>
      <c r="P46" s="14"/>
      <c r="Q46" s="14"/>
      <c r="R46" s="14"/>
      <c r="S46" s="14"/>
      <c r="Z46" s="14"/>
      <c r="AA46" s="14"/>
      <c r="AB46" s="14"/>
      <c r="AC46" s="14"/>
      <c r="AD46" s="14"/>
      <c r="AE46" s="14"/>
      <c r="AF46" s="14"/>
      <c r="AG46" s="14"/>
    </row>
    <row r="47" spans="1:33" x14ac:dyDescent="0.2">
      <c r="A47" s="45"/>
      <c r="B47" s="14"/>
      <c r="C47" s="14"/>
      <c r="D47" s="14"/>
      <c r="E47" s="14"/>
      <c r="F47" s="14"/>
      <c r="G47" s="14"/>
      <c r="H47" s="14"/>
      <c r="I47" s="14"/>
      <c r="J47" s="14"/>
      <c r="K47" s="14"/>
      <c r="L47" s="14"/>
      <c r="M47" s="14"/>
      <c r="N47" s="14"/>
      <c r="O47" s="14"/>
      <c r="P47" s="14"/>
      <c r="Q47" s="14"/>
      <c r="R47" s="14"/>
      <c r="S47" s="14"/>
      <c r="Z47" s="14"/>
      <c r="AA47" s="14"/>
      <c r="AB47" s="14"/>
      <c r="AC47" s="14"/>
      <c r="AD47" s="14"/>
      <c r="AE47" s="14"/>
      <c r="AF47" s="14"/>
      <c r="AG47" s="14"/>
    </row>
    <row r="48" spans="1:33" x14ac:dyDescent="0.2">
      <c r="A48" s="45"/>
      <c r="B48" s="14"/>
      <c r="C48" s="14"/>
      <c r="D48" s="14"/>
      <c r="E48" s="14"/>
      <c r="F48" s="14"/>
      <c r="G48" s="14"/>
      <c r="H48" s="14"/>
      <c r="I48" s="14"/>
      <c r="J48" s="14"/>
      <c r="K48" s="14"/>
      <c r="L48" s="14"/>
      <c r="M48" s="14"/>
      <c r="N48" s="14"/>
      <c r="O48" s="14"/>
      <c r="P48" s="14"/>
      <c r="Q48" s="14"/>
      <c r="R48" s="14"/>
      <c r="S48" s="14"/>
      <c r="Z48" s="14"/>
      <c r="AA48" s="14"/>
      <c r="AB48" s="14"/>
      <c r="AC48" s="14"/>
      <c r="AD48" s="14"/>
      <c r="AE48" s="14"/>
      <c r="AF48" s="14"/>
      <c r="AG48" s="14"/>
    </row>
    <row r="49" spans="1:33" x14ac:dyDescent="0.2">
      <c r="A49" s="45"/>
      <c r="B49" s="14"/>
      <c r="C49" s="14"/>
      <c r="D49" s="14"/>
      <c r="E49" s="14"/>
      <c r="F49" s="14"/>
      <c r="G49" s="14"/>
      <c r="H49" s="14"/>
      <c r="I49" s="14"/>
      <c r="J49" s="14"/>
      <c r="K49" s="14"/>
      <c r="L49" s="14"/>
      <c r="M49" s="14"/>
      <c r="N49" s="14"/>
      <c r="O49" s="14"/>
      <c r="P49" s="14"/>
      <c r="Q49" s="14"/>
      <c r="R49" s="14"/>
      <c r="S49" s="14"/>
      <c r="Z49" s="14"/>
      <c r="AA49" s="14"/>
      <c r="AB49" s="14"/>
      <c r="AC49" s="14"/>
      <c r="AD49" s="14"/>
      <c r="AE49" s="14"/>
      <c r="AF49" s="14"/>
      <c r="AG49" s="14"/>
    </row>
    <row r="50" spans="1:33" x14ac:dyDescent="0.2">
      <c r="A50" s="45"/>
      <c r="B50" s="14"/>
      <c r="C50" s="14"/>
      <c r="D50" s="14"/>
      <c r="E50" s="14"/>
      <c r="F50" s="14"/>
      <c r="G50" s="14"/>
      <c r="H50" s="14"/>
      <c r="I50" s="14"/>
      <c r="J50" s="14"/>
      <c r="K50" s="14"/>
      <c r="L50" s="14"/>
      <c r="M50" s="14"/>
      <c r="N50" s="14"/>
      <c r="O50" s="14"/>
      <c r="P50" s="14"/>
      <c r="Q50" s="14"/>
      <c r="R50" s="14"/>
      <c r="S50" s="14"/>
      <c r="Z50" s="14"/>
      <c r="AA50" s="14"/>
      <c r="AB50" s="14"/>
      <c r="AC50" s="14"/>
      <c r="AD50" s="14"/>
      <c r="AE50" s="14"/>
      <c r="AF50" s="14"/>
      <c r="AG50" s="14"/>
    </row>
    <row r="51" spans="1:33" x14ac:dyDescent="0.2">
      <c r="A51" s="45"/>
      <c r="B51" s="14"/>
      <c r="C51" s="14"/>
      <c r="D51" s="14"/>
      <c r="E51" s="14"/>
      <c r="F51" s="14"/>
      <c r="G51" s="14"/>
      <c r="H51" s="14"/>
      <c r="I51" s="14"/>
      <c r="J51" s="14"/>
      <c r="K51" s="14"/>
      <c r="L51" s="14"/>
      <c r="M51" s="14"/>
      <c r="N51" s="14"/>
      <c r="O51" s="14"/>
      <c r="P51" s="14"/>
      <c r="Q51" s="14"/>
      <c r="R51" s="14"/>
      <c r="S51" s="14"/>
      <c r="Z51" s="14"/>
      <c r="AA51" s="14"/>
      <c r="AB51" s="14"/>
      <c r="AC51" s="14"/>
      <c r="AD51" s="14"/>
      <c r="AE51" s="14"/>
      <c r="AF51" s="14"/>
      <c r="AG51" s="14"/>
    </row>
    <row r="52" spans="1:33" x14ac:dyDescent="0.2">
      <c r="A52" s="45"/>
      <c r="B52" s="14"/>
      <c r="C52" s="14"/>
      <c r="D52" s="14"/>
      <c r="E52" s="14"/>
      <c r="F52" s="14"/>
      <c r="G52" s="14"/>
      <c r="H52" s="14"/>
      <c r="I52" s="14"/>
      <c r="J52" s="14"/>
      <c r="K52" s="14"/>
      <c r="L52" s="14"/>
      <c r="M52" s="14"/>
      <c r="N52" s="14"/>
      <c r="O52" s="14"/>
      <c r="P52" s="14"/>
      <c r="Q52" s="14"/>
      <c r="R52" s="14"/>
      <c r="S52" s="14"/>
      <c r="Z52" s="14"/>
      <c r="AA52" s="14"/>
      <c r="AB52" s="14"/>
      <c r="AC52" s="14"/>
      <c r="AD52" s="14"/>
      <c r="AE52" s="14"/>
      <c r="AF52" s="14"/>
      <c r="AG52" s="14"/>
    </row>
    <row r="53" spans="1:33" x14ac:dyDescent="0.2">
      <c r="A53" s="45"/>
      <c r="B53" s="14"/>
      <c r="C53" s="14"/>
      <c r="D53" s="14"/>
      <c r="E53" s="14"/>
      <c r="F53" s="14"/>
      <c r="G53" s="14"/>
      <c r="H53" s="14"/>
      <c r="I53" s="14"/>
      <c r="J53" s="14"/>
      <c r="K53" s="14"/>
      <c r="L53" s="14"/>
      <c r="M53" s="14"/>
      <c r="N53" s="14"/>
      <c r="O53" s="14"/>
      <c r="P53" s="14"/>
      <c r="Q53" s="14"/>
      <c r="R53" s="14"/>
      <c r="S53" s="14"/>
      <c r="Z53" s="14"/>
      <c r="AA53" s="14"/>
      <c r="AB53" s="14"/>
      <c r="AC53" s="14"/>
      <c r="AD53" s="14"/>
      <c r="AE53" s="14"/>
      <c r="AF53" s="14"/>
      <c r="AG53" s="14"/>
    </row>
    <row r="54" spans="1:33" x14ac:dyDescent="0.2">
      <c r="A54" s="45"/>
      <c r="B54" s="14"/>
      <c r="C54" s="14"/>
      <c r="D54" s="14"/>
      <c r="E54" s="14"/>
      <c r="F54" s="14"/>
      <c r="G54" s="14"/>
      <c r="H54" s="14"/>
      <c r="I54" s="14"/>
      <c r="J54" s="14"/>
      <c r="K54" s="14"/>
      <c r="L54" s="14"/>
      <c r="M54" s="14"/>
      <c r="N54" s="14"/>
      <c r="O54" s="14"/>
      <c r="P54" s="14"/>
      <c r="Q54" s="14"/>
      <c r="R54" s="14"/>
      <c r="S54" s="14"/>
      <c r="Z54" s="14"/>
      <c r="AA54" s="14"/>
      <c r="AB54" s="14"/>
      <c r="AC54" s="14"/>
      <c r="AD54" s="14"/>
      <c r="AE54" s="14"/>
      <c r="AF54" s="14"/>
      <c r="AG54" s="14"/>
    </row>
    <row r="55" spans="1:33" x14ac:dyDescent="0.2">
      <c r="A55" s="45"/>
      <c r="B55" s="14"/>
      <c r="C55" s="14"/>
      <c r="D55" s="14"/>
      <c r="E55" s="14"/>
      <c r="F55" s="14"/>
      <c r="G55" s="14"/>
      <c r="H55" s="14"/>
      <c r="I55" s="14"/>
      <c r="J55" s="14"/>
      <c r="K55" s="14"/>
      <c r="L55" s="14"/>
      <c r="M55" s="14"/>
      <c r="N55" s="14"/>
      <c r="O55" s="14"/>
      <c r="P55" s="14"/>
      <c r="Q55" s="14"/>
      <c r="R55" s="14"/>
      <c r="S55" s="14"/>
      <c r="Z55" s="14"/>
      <c r="AA55" s="14"/>
      <c r="AB55" s="14"/>
      <c r="AC55" s="14"/>
      <c r="AD55" s="14"/>
      <c r="AE55" s="14"/>
      <c r="AF55" s="14"/>
      <c r="AG55" s="14"/>
    </row>
    <row r="56" spans="1:33" x14ac:dyDescent="0.2">
      <c r="A56" s="45"/>
      <c r="B56" s="14"/>
      <c r="C56" s="14"/>
      <c r="D56" s="14"/>
      <c r="E56" s="14"/>
      <c r="F56" s="14"/>
      <c r="G56" s="14"/>
      <c r="H56" s="14"/>
      <c r="I56" s="14"/>
      <c r="J56" s="14"/>
      <c r="K56" s="14"/>
      <c r="L56" s="14"/>
      <c r="M56" s="14"/>
      <c r="N56" s="14"/>
      <c r="O56" s="14"/>
      <c r="P56" s="14"/>
      <c r="Q56" s="14"/>
      <c r="R56" s="14"/>
      <c r="S56" s="14"/>
      <c r="Z56" s="14"/>
      <c r="AA56" s="14"/>
      <c r="AB56" s="14"/>
      <c r="AC56" s="14"/>
      <c r="AD56" s="14"/>
      <c r="AE56" s="14"/>
      <c r="AF56" s="14"/>
      <c r="AG56" s="14"/>
    </row>
    <row r="57" spans="1:33" x14ac:dyDescent="0.2">
      <c r="A57" s="45"/>
      <c r="B57" s="14"/>
      <c r="C57" s="14"/>
      <c r="D57" s="14"/>
      <c r="E57" s="14"/>
      <c r="F57" s="14"/>
      <c r="G57" s="14"/>
      <c r="H57" s="14"/>
      <c r="I57" s="14"/>
      <c r="J57" s="14"/>
      <c r="K57" s="14"/>
      <c r="L57" s="14"/>
      <c r="M57" s="14"/>
      <c r="N57" s="14"/>
      <c r="O57" s="14"/>
      <c r="P57" s="14"/>
      <c r="Q57" s="14"/>
      <c r="R57" s="14"/>
      <c r="S57" s="14"/>
      <c r="Z57" s="14"/>
      <c r="AA57" s="14"/>
      <c r="AB57" s="14"/>
      <c r="AC57" s="14"/>
      <c r="AD57" s="14"/>
      <c r="AE57" s="14"/>
      <c r="AF57" s="14"/>
      <c r="AG57" s="14"/>
    </row>
    <row r="58" spans="1:33" x14ac:dyDescent="0.2">
      <c r="A58" s="45"/>
      <c r="B58" s="14"/>
      <c r="C58" s="14"/>
      <c r="D58" s="14"/>
      <c r="E58" s="14"/>
      <c r="F58" s="14"/>
      <c r="G58" s="14"/>
      <c r="H58" s="14"/>
      <c r="I58" s="14"/>
      <c r="J58" s="14"/>
      <c r="K58" s="14"/>
      <c r="L58" s="14"/>
      <c r="M58" s="14"/>
      <c r="N58" s="14"/>
      <c r="O58" s="14"/>
      <c r="P58" s="14"/>
      <c r="Q58" s="14"/>
      <c r="R58" s="14"/>
      <c r="S58" s="14"/>
      <c r="Z58" s="14"/>
      <c r="AA58" s="14"/>
      <c r="AB58" s="14"/>
      <c r="AC58" s="14"/>
      <c r="AD58" s="14"/>
      <c r="AE58" s="14"/>
      <c r="AF58" s="14"/>
      <c r="AG58" s="14"/>
    </row>
    <row r="59" spans="1:33" x14ac:dyDescent="0.2">
      <c r="A59" s="45"/>
      <c r="B59" s="14"/>
      <c r="C59" s="14"/>
      <c r="D59" s="14"/>
      <c r="E59" s="14"/>
      <c r="F59" s="14"/>
      <c r="G59" s="14"/>
      <c r="H59" s="14"/>
      <c r="I59" s="14"/>
      <c r="J59" s="14"/>
      <c r="K59" s="14"/>
      <c r="L59" s="14"/>
      <c r="M59" s="14"/>
      <c r="N59" s="14"/>
      <c r="O59" s="14"/>
      <c r="P59" s="14"/>
      <c r="Q59" s="14"/>
      <c r="R59" s="14"/>
      <c r="S59" s="14"/>
      <c r="Z59" s="14"/>
      <c r="AA59" s="14"/>
      <c r="AB59" s="14"/>
      <c r="AC59" s="14"/>
      <c r="AD59" s="14"/>
      <c r="AE59" s="14"/>
      <c r="AF59" s="14"/>
      <c r="AG59" s="14"/>
    </row>
    <row r="60" spans="1:33" x14ac:dyDescent="0.2">
      <c r="A60" s="45"/>
      <c r="B60" s="14"/>
      <c r="C60" s="14"/>
      <c r="D60" s="14"/>
      <c r="E60" s="14"/>
      <c r="F60" s="14"/>
      <c r="G60" s="14"/>
      <c r="H60" s="14"/>
      <c r="I60" s="14"/>
      <c r="J60" s="14"/>
      <c r="K60" s="14"/>
      <c r="L60" s="14"/>
      <c r="M60" s="14"/>
      <c r="N60" s="14"/>
      <c r="O60" s="14"/>
      <c r="P60" s="14"/>
      <c r="Q60" s="14"/>
      <c r="R60" s="14"/>
      <c r="S60" s="14"/>
      <c r="Z60" s="14"/>
      <c r="AA60" s="14"/>
      <c r="AB60" s="14"/>
      <c r="AC60" s="14"/>
      <c r="AD60" s="14"/>
      <c r="AE60" s="14"/>
      <c r="AF60" s="14"/>
      <c r="AG60" s="14"/>
    </row>
    <row r="61" spans="1:33" x14ac:dyDescent="0.2">
      <c r="A61" s="45"/>
      <c r="B61" s="14"/>
      <c r="C61" s="14"/>
      <c r="D61" s="14"/>
      <c r="E61" s="14"/>
      <c r="F61" s="14"/>
      <c r="G61" s="14"/>
      <c r="H61" s="14"/>
      <c r="I61" s="14"/>
      <c r="J61" s="14"/>
      <c r="K61" s="14"/>
      <c r="L61" s="14"/>
      <c r="M61" s="14"/>
      <c r="N61" s="14"/>
      <c r="O61" s="14"/>
      <c r="P61" s="14"/>
      <c r="Q61" s="14"/>
      <c r="R61" s="14"/>
      <c r="S61" s="14"/>
      <c r="Z61" s="14"/>
      <c r="AA61" s="14"/>
      <c r="AB61" s="14"/>
      <c r="AC61" s="14"/>
      <c r="AD61" s="14"/>
      <c r="AE61" s="14"/>
      <c r="AF61" s="14"/>
      <c r="AG61" s="14"/>
    </row>
    <row r="62" spans="1:33" x14ac:dyDescent="0.2">
      <c r="A62" s="45"/>
      <c r="B62" s="14"/>
      <c r="C62" s="14"/>
      <c r="D62" s="14"/>
      <c r="E62" s="14"/>
      <c r="F62" s="14"/>
      <c r="G62" s="14"/>
      <c r="H62" s="14"/>
      <c r="I62" s="14"/>
      <c r="J62" s="14"/>
      <c r="K62" s="14"/>
      <c r="L62" s="14"/>
      <c r="M62" s="14"/>
      <c r="N62" s="14"/>
      <c r="O62" s="14"/>
      <c r="P62" s="14"/>
      <c r="Q62" s="14"/>
      <c r="R62" s="14"/>
      <c r="S62" s="14"/>
      <c r="Z62" s="14"/>
      <c r="AA62" s="14"/>
      <c r="AB62" s="14"/>
      <c r="AC62" s="14"/>
      <c r="AD62" s="14"/>
      <c r="AE62" s="14"/>
      <c r="AF62" s="14"/>
      <c r="AG62" s="14"/>
    </row>
    <row r="63" spans="1:33" x14ac:dyDescent="0.2">
      <c r="A63" s="45"/>
      <c r="B63" s="14"/>
      <c r="C63" s="14"/>
      <c r="D63" s="14"/>
      <c r="E63" s="14"/>
      <c r="F63" s="14"/>
      <c r="G63" s="14"/>
      <c r="H63" s="14"/>
      <c r="I63" s="14"/>
      <c r="J63" s="14"/>
      <c r="K63" s="14"/>
      <c r="L63" s="14"/>
      <c r="M63" s="14"/>
      <c r="N63" s="14"/>
      <c r="O63" s="14"/>
      <c r="P63" s="14"/>
      <c r="Q63" s="14"/>
      <c r="R63" s="14"/>
      <c r="S63" s="14"/>
      <c r="Z63" s="14"/>
      <c r="AA63" s="14"/>
      <c r="AB63" s="14"/>
      <c r="AC63" s="14"/>
      <c r="AD63" s="14"/>
      <c r="AE63" s="14"/>
      <c r="AF63" s="14"/>
      <c r="AG63" s="14"/>
    </row>
    <row r="64" spans="1:33" x14ac:dyDescent="0.2">
      <c r="A64" s="45"/>
      <c r="B64" s="14"/>
      <c r="C64" s="14"/>
      <c r="D64" s="14"/>
      <c r="E64" s="14"/>
      <c r="F64" s="14"/>
      <c r="G64" s="14"/>
      <c r="H64" s="14"/>
      <c r="I64" s="14"/>
      <c r="J64" s="14"/>
      <c r="K64" s="14"/>
      <c r="L64" s="14"/>
      <c r="M64" s="14"/>
      <c r="N64" s="14"/>
      <c r="O64" s="14"/>
      <c r="P64" s="14"/>
      <c r="Q64" s="14"/>
      <c r="R64" s="14"/>
      <c r="S64" s="14"/>
      <c r="Z64" s="14"/>
      <c r="AA64" s="14"/>
      <c r="AB64" s="14"/>
      <c r="AC64" s="14"/>
      <c r="AD64" s="14"/>
      <c r="AE64" s="14"/>
      <c r="AF64" s="14"/>
      <c r="AG64" s="14"/>
    </row>
    <row r="65" spans="1:33" x14ac:dyDescent="0.2">
      <c r="A65" s="45"/>
      <c r="B65" s="14"/>
      <c r="C65" s="14"/>
      <c r="D65" s="14"/>
      <c r="E65" s="14"/>
      <c r="F65" s="14"/>
      <c r="G65" s="14"/>
      <c r="H65" s="14"/>
      <c r="I65" s="14"/>
      <c r="J65" s="14"/>
      <c r="K65" s="14"/>
      <c r="L65" s="14"/>
      <c r="M65" s="14"/>
      <c r="N65" s="14"/>
      <c r="O65" s="14"/>
      <c r="P65" s="14"/>
      <c r="Q65" s="14"/>
      <c r="R65" s="14"/>
      <c r="S65" s="14"/>
      <c r="Z65" s="14"/>
      <c r="AA65" s="14"/>
      <c r="AB65" s="14"/>
      <c r="AC65" s="14"/>
      <c r="AD65" s="14"/>
      <c r="AE65" s="14"/>
      <c r="AF65" s="14"/>
      <c r="AG65" s="14"/>
    </row>
    <row r="66" spans="1:33" x14ac:dyDescent="0.2">
      <c r="A66" s="45"/>
      <c r="B66" s="14"/>
      <c r="C66" s="14"/>
      <c r="D66" s="14"/>
      <c r="E66" s="14"/>
      <c r="F66" s="14"/>
      <c r="G66" s="14"/>
      <c r="H66" s="14"/>
      <c r="I66" s="14"/>
      <c r="J66" s="14"/>
      <c r="K66" s="14"/>
      <c r="L66" s="14"/>
      <c r="M66" s="14"/>
      <c r="N66" s="14"/>
      <c r="O66" s="14"/>
      <c r="P66" s="14"/>
      <c r="Q66" s="14"/>
      <c r="R66" s="14"/>
      <c r="S66" s="14"/>
      <c r="Z66" s="14"/>
      <c r="AA66" s="14"/>
      <c r="AB66" s="14"/>
      <c r="AC66" s="14"/>
      <c r="AD66" s="14"/>
      <c r="AE66" s="14"/>
      <c r="AF66" s="14"/>
      <c r="AG66" s="14"/>
    </row>
    <row r="67" spans="1:33" x14ac:dyDescent="0.2">
      <c r="A67" s="45"/>
      <c r="B67" s="14"/>
      <c r="C67" s="14"/>
      <c r="D67" s="14"/>
      <c r="E67" s="14"/>
      <c r="F67" s="14"/>
      <c r="G67" s="14"/>
      <c r="H67" s="14"/>
      <c r="I67" s="14"/>
      <c r="J67" s="14"/>
      <c r="K67" s="14"/>
      <c r="L67" s="14"/>
      <c r="M67" s="14"/>
      <c r="N67" s="14"/>
      <c r="O67" s="14"/>
      <c r="P67" s="14"/>
      <c r="Q67" s="14"/>
      <c r="R67" s="14"/>
      <c r="S67" s="14"/>
      <c r="Z67" s="14"/>
      <c r="AA67" s="14"/>
      <c r="AB67" s="14"/>
      <c r="AC67" s="14"/>
      <c r="AD67" s="14"/>
      <c r="AE67" s="14"/>
      <c r="AF67" s="14"/>
      <c r="AG67" s="14"/>
    </row>
    <row r="68" spans="1:33" x14ac:dyDescent="0.2">
      <c r="A68" s="45"/>
      <c r="B68" s="14"/>
      <c r="C68" s="14"/>
      <c r="D68" s="14"/>
      <c r="E68" s="14"/>
      <c r="F68" s="14"/>
      <c r="G68" s="14"/>
      <c r="H68" s="14"/>
      <c r="I68" s="14"/>
      <c r="J68" s="14"/>
      <c r="K68" s="14"/>
      <c r="L68" s="14"/>
      <c r="M68" s="14"/>
      <c r="N68" s="14"/>
      <c r="O68" s="14"/>
      <c r="P68" s="14"/>
      <c r="Q68" s="14"/>
      <c r="R68" s="14"/>
      <c r="S68" s="14"/>
      <c r="Z68" s="14"/>
      <c r="AA68" s="14"/>
      <c r="AB68" s="14"/>
      <c r="AC68" s="14"/>
      <c r="AD68" s="14"/>
      <c r="AE68" s="14"/>
      <c r="AF68" s="14"/>
      <c r="AG68" s="14"/>
    </row>
    <row r="69" spans="1:33" x14ac:dyDescent="0.2">
      <c r="A69" s="45"/>
      <c r="B69" s="14"/>
      <c r="C69" s="14"/>
      <c r="D69" s="14"/>
      <c r="E69" s="14"/>
      <c r="F69" s="14"/>
      <c r="G69" s="14"/>
      <c r="H69" s="14"/>
      <c r="I69" s="14"/>
      <c r="J69" s="14"/>
      <c r="K69" s="14"/>
      <c r="L69" s="14"/>
      <c r="M69" s="14"/>
      <c r="N69" s="14"/>
      <c r="O69" s="14"/>
      <c r="P69" s="14"/>
      <c r="Q69" s="14"/>
      <c r="R69" s="14"/>
      <c r="S69" s="14"/>
      <c r="Z69" s="14"/>
      <c r="AA69" s="14"/>
      <c r="AB69" s="14"/>
      <c r="AC69" s="14"/>
      <c r="AD69" s="14"/>
      <c r="AE69" s="14"/>
      <c r="AF69" s="14"/>
      <c r="AG69" s="14"/>
    </row>
    <row r="70" spans="1:33" x14ac:dyDescent="0.2">
      <c r="A70" s="45"/>
      <c r="B70" s="14"/>
      <c r="C70" s="14"/>
      <c r="D70" s="14"/>
      <c r="E70" s="14"/>
      <c r="F70" s="14"/>
      <c r="G70" s="14"/>
      <c r="H70" s="14"/>
      <c r="I70" s="14"/>
      <c r="J70" s="14"/>
      <c r="K70" s="14"/>
      <c r="L70" s="14"/>
      <c r="M70" s="14"/>
      <c r="N70" s="14"/>
      <c r="O70" s="14"/>
      <c r="P70" s="14"/>
      <c r="Q70" s="14"/>
      <c r="R70" s="14"/>
      <c r="S70" s="14"/>
      <c r="Z70" s="14"/>
      <c r="AA70" s="14"/>
      <c r="AB70" s="14"/>
      <c r="AC70" s="14"/>
      <c r="AD70" s="14"/>
      <c r="AE70" s="14"/>
      <c r="AF70" s="14"/>
      <c r="AG70" s="14"/>
    </row>
    <row r="71" spans="1:33" x14ac:dyDescent="0.2">
      <c r="A71" s="45"/>
      <c r="B71" s="14"/>
      <c r="C71" s="14"/>
      <c r="D71" s="14"/>
      <c r="E71" s="14"/>
      <c r="F71" s="14"/>
      <c r="G71" s="14"/>
      <c r="H71" s="14"/>
      <c r="I71" s="14"/>
      <c r="J71" s="14"/>
      <c r="K71" s="14"/>
      <c r="L71" s="14"/>
      <c r="M71" s="14"/>
      <c r="N71" s="14"/>
      <c r="O71" s="14"/>
      <c r="P71" s="14"/>
      <c r="Q71" s="14"/>
      <c r="R71" s="14"/>
      <c r="S71" s="14"/>
      <c r="Z71" s="14"/>
      <c r="AA71" s="14"/>
      <c r="AB71" s="14"/>
      <c r="AC71" s="14"/>
      <c r="AD71" s="14"/>
      <c r="AE71" s="14"/>
      <c r="AF71" s="14"/>
      <c r="AG71" s="14"/>
    </row>
    <row r="72" spans="1:33" x14ac:dyDescent="0.2">
      <c r="A72" s="45"/>
      <c r="B72" s="14"/>
      <c r="C72" s="14"/>
      <c r="D72" s="14"/>
      <c r="E72" s="14"/>
      <c r="F72" s="14"/>
      <c r="G72" s="14"/>
      <c r="H72" s="14"/>
      <c r="I72" s="14"/>
      <c r="J72" s="14"/>
      <c r="K72" s="14"/>
      <c r="L72" s="14"/>
      <c r="M72" s="14"/>
      <c r="N72" s="14"/>
      <c r="O72" s="14"/>
      <c r="P72" s="14"/>
      <c r="Q72" s="14"/>
      <c r="R72" s="14"/>
      <c r="S72" s="14"/>
      <c r="Z72" s="14"/>
      <c r="AA72" s="14"/>
      <c r="AB72" s="14"/>
      <c r="AC72" s="14"/>
      <c r="AD72" s="14"/>
      <c r="AE72" s="14"/>
      <c r="AF72" s="14"/>
      <c r="AG72" s="14"/>
    </row>
    <row r="73" spans="1:33" x14ac:dyDescent="0.2">
      <c r="A73" s="45"/>
      <c r="B73" s="14"/>
      <c r="C73" s="14"/>
      <c r="D73" s="14"/>
      <c r="E73" s="14"/>
      <c r="F73" s="14"/>
      <c r="G73" s="14"/>
      <c r="H73" s="14"/>
      <c r="I73" s="14"/>
      <c r="J73" s="14"/>
      <c r="K73" s="14"/>
      <c r="L73" s="14"/>
      <c r="M73" s="14"/>
      <c r="N73" s="14"/>
      <c r="O73" s="14"/>
      <c r="P73" s="14"/>
      <c r="Q73" s="14"/>
      <c r="R73" s="14"/>
      <c r="S73" s="14"/>
      <c r="Z73" s="14"/>
      <c r="AA73" s="14"/>
      <c r="AB73" s="14"/>
      <c r="AC73" s="14"/>
      <c r="AD73" s="14"/>
      <c r="AE73" s="14"/>
      <c r="AF73" s="14"/>
      <c r="AG73" s="14"/>
    </row>
    <row r="74" spans="1:33" x14ac:dyDescent="0.2">
      <c r="A74" s="45"/>
      <c r="B74" s="14"/>
      <c r="C74" s="14"/>
      <c r="D74" s="14"/>
      <c r="E74" s="14"/>
      <c r="F74" s="14"/>
      <c r="G74" s="14"/>
      <c r="H74" s="14"/>
      <c r="I74" s="14"/>
      <c r="J74" s="14"/>
      <c r="K74" s="14"/>
      <c r="L74" s="14"/>
      <c r="M74" s="14"/>
      <c r="N74" s="14"/>
      <c r="O74" s="14"/>
      <c r="P74" s="14"/>
      <c r="Q74" s="14"/>
      <c r="R74" s="14"/>
      <c r="S74" s="14"/>
      <c r="Z74" s="14"/>
      <c r="AA74" s="14"/>
      <c r="AB74" s="14"/>
      <c r="AC74" s="14"/>
      <c r="AD74" s="14"/>
      <c r="AE74" s="14"/>
      <c r="AF74" s="14"/>
      <c r="AG74" s="14"/>
    </row>
    <row r="75" spans="1:33" x14ac:dyDescent="0.2">
      <c r="A75" s="45"/>
      <c r="B75" s="14"/>
      <c r="C75" s="14"/>
      <c r="D75" s="14"/>
      <c r="E75" s="14"/>
      <c r="F75" s="14"/>
      <c r="G75" s="14"/>
      <c r="H75" s="14"/>
      <c r="I75" s="14"/>
      <c r="J75" s="14"/>
      <c r="K75" s="14"/>
      <c r="L75" s="14"/>
      <c r="M75" s="14"/>
      <c r="N75" s="14"/>
      <c r="O75" s="14"/>
      <c r="P75" s="14"/>
      <c r="Q75" s="14"/>
      <c r="R75" s="14"/>
      <c r="S75" s="14"/>
      <c r="Z75" s="14"/>
      <c r="AA75" s="14"/>
      <c r="AB75" s="14"/>
      <c r="AC75" s="14"/>
      <c r="AD75" s="14"/>
      <c r="AE75" s="14"/>
      <c r="AF75" s="14"/>
      <c r="AG75" s="14"/>
    </row>
    <row r="76" spans="1:33" x14ac:dyDescent="0.2">
      <c r="A76" s="45"/>
      <c r="B76" s="14"/>
      <c r="C76" s="14"/>
      <c r="D76" s="14"/>
      <c r="E76" s="14"/>
      <c r="F76" s="14"/>
      <c r="G76" s="14"/>
      <c r="H76" s="14"/>
      <c r="I76" s="14"/>
      <c r="J76" s="14"/>
      <c r="K76" s="14"/>
      <c r="L76" s="14"/>
      <c r="M76" s="14"/>
      <c r="N76" s="14"/>
      <c r="O76" s="14"/>
      <c r="P76" s="14"/>
      <c r="Q76" s="14"/>
      <c r="R76" s="14"/>
      <c r="S76" s="14"/>
      <c r="Z76" s="14"/>
      <c r="AA76" s="14"/>
      <c r="AB76" s="14"/>
      <c r="AC76" s="14"/>
      <c r="AD76" s="14"/>
      <c r="AE76" s="14"/>
      <c r="AF76" s="14"/>
      <c r="AG76" s="14"/>
    </row>
    <row r="77" spans="1:33" x14ac:dyDescent="0.2">
      <c r="A77" s="45"/>
      <c r="B77" s="14"/>
      <c r="C77" s="14"/>
      <c r="D77" s="14"/>
      <c r="E77" s="14"/>
      <c r="F77" s="14"/>
      <c r="G77" s="14"/>
      <c r="H77" s="14"/>
      <c r="I77" s="14"/>
      <c r="J77" s="14"/>
      <c r="K77" s="14"/>
      <c r="L77" s="14"/>
      <c r="M77" s="14"/>
      <c r="N77" s="14"/>
      <c r="O77" s="14"/>
      <c r="P77" s="14"/>
      <c r="Q77" s="14"/>
      <c r="R77" s="14"/>
      <c r="S77" s="14"/>
      <c r="Z77" s="14"/>
      <c r="AA77" s="14"/>
      <c r="AB77" s="14"/>
      <c r="AC77" s="14"/>
      <c r="AD77" s="14"/>
      <c r="AE77" s="14"/>
      <c r="AF77" s="14"/>
      <c r="AG77" s="14"/>
    </row>
    <row r="78" spans="1:33" x14ac:dyDescent="0.2">
      <c r="A78" s="45"/>
      <c r="B78" s="14"/>
      <c r="C78" s="14"/>
      <c r="D78" s="14"/>
      <c r="E78" s="14"/>
      <c r="F78" s="14"/>
      <c r="G78" s="14"/>
      <c r="H78" s="14"/>
      <c r="I78" s="14"/>
      <c r="J78" s="14"/>
      <c r="K78" s="14"/>
      <c r="L78" s="14"/>
      <c r="M78" s="14"/>
      <c r="N78" s="14"/>
      <c r="O78" s="14"/>
      <c r="P78" s="14"/>
      <c r="Q78" s="14"/>
      <c r="R78" s="14"/>
      <c r="S78" s="14"/>
      <c r="Z78" s="14"/>
      <c r="AA78" s="14"/>
      <c r="AB78" s="14"/>
      <c r="AC78" s="14"/>
      <c r="AD78" s="14"/>
      <c r="AE78" s="14"/>
      <c r="AF78" s="14"/>
      <c r="AG78" s="14"/>
    </row>
    <row r="79" spans="1:33" x14ac:dyDescent="0.2">
      <c r="A79" s="45"/>
      <c r="B79" s="14"/>
      <c r="C79" s="14"/>
      <c r="D79" s="14"/>
      <c r="E79" s="14"/>
      <c r="F79" s="14"/>
      <c r="G79" s="14"/>
      <c r="H79" s="14"/>
      <c r="I79" s="14"/>
      <c r="J79" s="14"/>
      <c r="K79" s="14"/>
      <c r="L79" s="14"/>
      <c r="M79" s="14"/>
      <c r="N79" s="14"/>
      <c r="O79" s="14"/>
      <c r="P79" s="14"/>
      <c r="Q79" s="14"/>
      <c r="R79" s="14"/>
      <c r="S79" s="14"/>
      <c r="Z79" s="14"/>
      <c r="AA79" s="14"/>
      <c r="AB79" s="14"/>
      <c r="AC79" s="14"/>
      <c r="AD79" s="14"/>
      <c r="AE79" s="14"/>
      <c r="AF79" s="14"/>
      <c r="AG79" s="14"/>
    </row>
    <row r="80" spans="1:33" x14ac:dyDescent="0.2">
      <c r="A80" s="45"/>
      <c r="B80" s="14"/>
      <c r="C80" s="14"/>
      <c r="D80" s="14"/>
      <c r="E80" s="14"/>
      <c r="F80" s="14"/>
      <c r="G80" s="14"/>
      <c r="H80" s="14"/>
      <c r="I80" s="14"/>
      <c r="J80" s="14"/>
      <c r="K80" s="14"/>
      <c r="L80" s="14"/>
      <c r="M80" s="14"/>
      <c r="N80" s="14"/>
      <c r="O80" s="14"/>
      <c r="P80" s="14"/>
      <c r="Q80" s="14"/>
      <c r="R80" s="14"/>
      <c r="S80" s="14"/>
      <c r="Z80" s="14"/>
      <c r="AA80" s="14"/>
      <c r="AB80" s="14"/>
      <c r="AC80" s="14"/>
      <c r="AD80" s="14"/>
      <c r="AE80" s="14"/>
      <c r="AF80" s="14"/>
      <c r="AG80" s="14"/>
    </row>
    <row r="81" spans="1:33" x14ac:dyDescent="0.2">
      <c r="A81" s="45"/>
      <c r="B81" s="14"/>
      <c r="C81" s="14"/>
      <c r="D81" s="14"/>
      <c r="E81" s="14"/>
      <c r="F81" s="14"/>
      <c r="G81" s="14"/>
      <c r="H81" s="14"/>
      <c r="I81" s="14"/>
      <c r="J81" s="14"/>
      <c r="K81" s="14"/>
      <c r="L81" s="14"/>
      <c r="M81" s="14"/>
      <c r="N81" s="14"/>
      <c r="O81" s="14"/>
      <c r="P81" s="14"/>
      <c r="Q81" s="14"/>
      <c r="R81" s="14"/>
      <c r="S81" s="14"/>
      <c r="Z81" s="14"/>
      <c r="AA81" s="14"/>
      <c r="AB81" s="14"/>
      <c r="AC81" s="14"/>
      <c r="AD81" s="14"/>
      <c r="AE81" s="14"/>
      <c r="AF81" s="14"/>
      <c r="AG81" s="14"/>
    </row>
    <row r="82" spans="1:33" x14ac:dyDescent="0.2">
      <c r="A82" s="45"/>
      <c r="B82" s="14"/>
      <c r="C82" s="14"/>
      <c r="D82" s="14"/>
      <c r="E82" s="14"/>
      <c r="F82" s="14"/>
      <c r="G82" s="14"/>
      <c r="H82" s="14"/>
      <c r="I82" s="14"/>
      <c r="J82" s="14"/>
      <c r="K82" s="14"/>
      <c r="L82" s="14"/>
      <c r="M82" s="14"/>
      <c r="N82" s="14"/>
      <c r="O82" s="14"/>
      <c r="P82" s="14"/>
      <c r="Q82" s="14"/>
      <c r="R82" s="14"/>
      <c r="S82" s="14"/>
      <c r="Z82" s="14"/>
      <c r="AA82" s="14"/>
      <c r="AB82" s="14"/>
      <c r="AC82" s="14"/>
      <c r="AD82" s="14"/>
      <c r="AE82" s="14"/>
      <c r="AF82" s="14"/>
      <c r="AG82" s="14"/>
    </row>
    <row r="83" spans="1:33" x14ac:dyDescent="0.2">
      <c r="A83" s="45"/>
      <c r="B83" s="14"/>
      <c r="C83" s="14"/>
      <c r="D83" s="14"/>
      <c r="E83" s="14"/>
      <c r="F83" s="14"/>
      <c r="G83" s="14"/>
      <c r="H83" s="14"/>
      <c r="I83" s="14"/>
      <c r="J83" s="14"/>
      <c r="K83" s="14"/>
      <c r="L83" s="14"/>
      <c r="M83" s="14"/>
      <c r="N83" s="14"/>
      <c r="O83" s="14"/>
      <c r="P83" s="14"/>
      <c r="Q83" s="14"/>
      <c r="R83" s="14"/>
      <c r="S83" s="14"/>
      <c r="Z83" s="14"/>
      <c r="AA83" s="14"/>
      <c r="AB83" s="14"/>
      <c r="AC83" s="14"/>
      <c r="AD83" s="14"/>
      <c r="AE83" s="14"/>
      <c r="AF83" s="14"/>
      <c r="AG83" s="14"/>
    </row>
    <row r="84" spans="1:33" x14ac:dyDescent="0.2">
      <c r="A84" s="45"/>
      <c r="B84" s="14"/>
      <c r="C84" s="14"/>
      <c r="D84" s="14"/>
      <c r="E84" s="14"/>
      <c r="F84" s="14"/>
      <c r="G84" s="14"/>
      <c r="H84" s="14"/>
      <c r="I84" s="14"/>
      <c r="J84" s="14"/>
      <c r="K84" s="14"/>
      <c r="L84" s="14"/>
      <c r="M84" s="14"/>
      <c r="N84" s="14"/>
      <c r="O84" s="14"/>
      <c r="P84" s="14"/>
      <c r="Q84" s="14"/>
      <c r="R84" s="14"/>
      <c r="S84" s="14"/>
      <c r="Z84" s="14"/>
      <c r="AA84" s="14"/>
      <c r="AB84" s="14"/>
      <c r="AC84" s="14"/>
      <c r="AD84" s="14"/>
      <c r="AE84" s="14"/>
      <c r="AF84" s="14"/>
      <c r="AG84" s="14"/>
    </row>
    <row r="85" spans="1:33" x14ac:dyDescent="0.2">
      <c r="A85" s="45"/>
      <c r="B85" s="14"/>
      <c r="C85" s="14"/>
      <c r="D85" s="14"/>
      <c r="E85" s="14"/>
      <c r="F85" s="14"/>
      <c r="G85" s="14"/>
      <c r="H85" s="14"/>
      <c r="I85" s="14"/>
      <c r="J85" s="14"/>
      <c r="K85" s="14"/>
      <c r="L85" s="14"/>
      <c r="M85" s="14"/>
      <c r="N85" s="14"/>
      <c r="O85" s="14"/>
      <c r="P85" s="14"/>
      <c r="Q85" s="14"/>
      <c r="R85" s="14"/>
      <c r="S85" s="14"/>
      <c r="Z85" s="14"/>
      <c r="AA85" s="14"/>
      <c r="AB85" s="14"/>
      <c r="AC85" s="14"/>
      <c r="AD85" s="14"/>
      <c r="AE85" s="14"/>
      <c r="AF85" s="14"/>
      <c r="AG85" s="14"/>
    </row>
    <row r="86" spans="1:33" x14ac:dyDescent="0.2">
      <c r="A86" s="45"/>
      <c r="B86" s="14"/>
      <c r="C86" s="14"/>
      <c r="D86" s="14"/>
      <c r="E86" s="14"/>
      <c r="F86" s="14"/>
      <c r="G86" s="14"/>
      <c r="H86" s="14"/>
      <c r="I86" s="14"/>
      <c r="J86" s="14"/>
      <c r="K86" s="14"/>
      <c r="L86" s="14"/>
      <c r="M86" s="14"/>
      <c r="N86" s="14"/>
      <c r="O86" s="14"/>
      <c r="P86" s="14"/>
      <c r="Q86" s="14"/>
      <c r="R86" s="14"/>
      <c r="S86" s="14"/>
      <c r="Z86" s="14"/>
      <c r="AA86" s="14"/>
      <c r="AB86" s="14"/>
      <c r="AC86" s="14"/>
      <c r="AD86" s="14"/>
      <c r="AE86" s="14"/>
      <c r="AF86" s="14"/>
      <c r="AG86" s="14"/>
    </row>
    <row r="87" spans="1:33" x14ac:dyDescent="0.2">
      <c r="A87" s="45"/>
      <c r="B87" s="14"/>
      <c r="C87" s="14"/>
      <c r="D87" s="14"/>
      <c r="E87" s="14"/>
      <c r="F87" s="14"/>
      <c r="G87" s="14"/>
      <c r="H87" s="14"/>
      <c r="I87" s="14"/>
      <c r="J87" s="14"/>
      <c r="K87" s="14"/>
      <c r="L87" s="14"/>
      <c r="M87" s="14"/>
      <c r="N87" s="14"/>
      <c r="O87" s="14"/>
      <c r="P87" s="14"/>
      <c r="Q87" s="14"/>
      <c r="R87" s="14"/>
      <c r="S87" s="14"/>
      <c r="Z87" s="14"/>
      <c r="AA87" s="14"/>
      <c r="AB87" s="14"/>
      <c r="AC87" s="14"/>
      <c r="AD87" s="14"/>
      <c r="AE87" s="14"/>
      <c r="AF87" s="14"/>
      <c r="AG87" s="14"/>
    </row>
    <row r="88" spans="1:33" x14ac:dyDescent="0.2">
      <c r="A88" s="45"/>
      <c r="B88" s="14"/>
      <c r="C88" s="14"/>
      <c r="D88" s="14"/>
      <c r="E88" s="14"/>
      <c r="F88" s="14"/>
      <c r="G88" s="14"/>
      <c r="H88" s="14"/>
      <c r="I88" s="14"/>
      <c r="J88" s="14"/>
      <c r="K88" s="14"/>
      <c r="L88" s="14"/>
      <c r="M88" s="14"/>
      <c r="N88" s="14"/>
      <c r="O88" s="14"/>
      <c r="P88" s="14"/>
      <c r="Q88" s="14"/>
      <c r="R88" s="14"/>
      <c r="S88" s="14"/>
      <c r="Z88" s="14"/>
      <c r="AA88" s="14"/>
      <c r="AB88" s="14"/>
      <c r="AC88" s="14"/>
      <c r="AD88" s="14"/>
      <c r="AE88" s="14"/>
      <c r="AF88" s="14"/>
      <c r="AG88" s="14"/>
    </row>
    <row r="89" spans="1:33" x14ac:dyDescent="0.2">
      <c r="A89" s="45"/>
      <c r="B89" s="14"/>
      <c r="C89" s="14"/>
      <c r="D89" s="14"/>
      <c r="E89" s="14"/>
      <c r="F89" s="14"/>
      <c r="G89" s="14"/>
      <c r="H89" s="14"/>
      <c r="I89" s="14"/>
      <c r="J89" s="14"/>
      <c r="K89" s="14"/>
      <c r="L89" s="14"/>
      <c r="M89" s="14"/>
      <c r="N89" s="14"/>
      <c r="O89" s="14"/>
      <c r="P89" s="14"/>
      <c r="Q89" s="14"/>
      <c r="R89" s="14"/>
      <c r="S89" s="14"/>
      <c r="Z89" s="14"/>
      <c r="AA89" s="14"/>
      <c r="AB89" s="14"/>
      <c r="AC89" s="14"/>
      <c r="AD89" s="14"/>
      <c r="AE89" s="14"/>
      <c r="AF89" s="14"/>
      <c r="AG89" s="14"/>
    </row>
    <row r="90" spans="1:33" x14ac:dyDescent="0.2">
      <c r="A90" s="45"/>
      <c r="B90" s="14"/>
      <c r="C90" s="14"/>
      <c r="D90" s="14"/>
      <c r="E90" s="14"/>
      <c r="F90" s="14"/>
      <c r="G90" s="14"/>
      <c r="H90" s="14"/>
      <c r="I90" s="14"/>
      <c r="J90" s="14"/>
      <c r="K90" s="14"/>
      <c r="L90" s="14"/>
      <c r="M90" s="14"/>
      <c r="N90" s="14"/>
      <c r="O90" s="14"/>
      <c r="P90" s="14"/>
      <c r="Q90" s="14"/>
      <c r="R90" s="14"/>
      <c r="S90" s="14"/>
      <c r="Z90" s="14"/>
      <c r="AA90" s="14"/>
      <c r="AB90" s="14"/>
      <c r="AC90" s="14"/>
      <c r="AD90" s="14"/>
      <c r="AE90" s="14"/>
      <c r="AF90" s="14"/>
      <c r="AG90" s="14"/>
    </row>
    <row r="91" spans="1:33" x14ac:dyDescent="0.2">
      <c r="A91" s="45"/>
      <c r="B91" s="14"/>
      <c r="C91" s="14"/>
      <c r="D91" s="14"/>
      <c r="E91" s="14"/>
      <c r="F91" s="14"/>
      <c r="G91" s="14"/>
      <c r="H91" s="14"/>
      <c r="I91" s="14"/>
      <c r="J91" s="14"/>
      <c r="K91" s="14"/>
      <c r="L91" s="14"/>
      <c r="M91" s="14"/>
      <c r="N91" s="14"/>
      <c r="O91" s="14"/>
      <c r="P91" s="14"/>
      <c r="Q91" s="14"/>
      <c r="R91" s="14"/>
      <c r="S91" s="14"/>
      <c r="Z91" s="14"/>
      <c r="AA91" s="14"/>
      <c r="AB91" s="14"/>
      <c r="AC91" s="14"/>
      <c r="AD91" s="14"/>
      <c r="AE91" s="14"/>
      <c r="AF91" s="14"/>
      <c r="AG91" s="14"/>
    </row>
    <row r="92" spans="1:33" x14ac:dyDescent="0.2">
      <c r="A92" s="45"/>
      <c r="B92" s="14"/>
      <c r="C92" s="14"/>
      <c r="D92" s="14"/>
      <c r="E92" s="14"/>
      <c r="F92" s="14"/>
      <c r="G92" s="14"/>
      <c r="H92" s="14"/>
      <c r="I92" s="14"/>
      <c r="J92" s="14"/>
      <c r="K92" s="14"/>
      <c r="L92" s="14"/>
      <c r="M92" s="14"/>
      <c r="N92" s="14"/>
      <c r="O92" s="14"/>
      <c r="P92" s="14"/>
      <c r="Q92" s="14"/>
      <c r="R92" s="14"/>
      <c r="S92" s="14"/>
      <c r="Z92" s="14"/>
      <c r="AA92" s="14"/>
      <c r="AB92" s="14"/>
      <c r="AC92" s="14"/>
      <c r="AD92" s="14"/>
      <c r="AE92" s="14"/>
      <c r="AF92" s="14"/>
      <c r="AG92" s="14"/>
    </row>
    <row r="93" spans="1:33" x14ac:dyDescent="0.2">
      <c r="A93" s="45"/>
      <c r="B93" s="14"/>
      <c r="C93" s="14"/>
      <c r="D93" s="14"/>
      <c r="E93" s="14"/>
      <c r="F93" s="14"/>
      <c r="G93" s="14"/>
      <c r="H93" s="14"/>
      <c r="I93" s="14"/>
      <c r="J93" s="14"/>
      <c r="K93" s="14"/>
      <c r="L93" s="14"/>
      <c r="M93" s="14"/>
      <c r="N93" s="14"/>
      <c r="O93" s="14"/>
      <c r="P93" s="14"/>
      <c r="Q93" s="14"/>
      <c r="R93" s="14"/>
      <c r="S93" s="14"/>
      <c r="Z93" s="14"/>
      <c r="AA93" s="14"/>
      <c r="AB93" s="14"/>
      <c r="AC93" s="14"/>
      <c r="AD93" s="14"/>
      <c r="AE93" s="14"/>
      <c r="AF93" s="14"/>
      <c r="AG93" s="14"/>
    </row>
  </sheetData>
  <mergeCells count="2">
    <mergeCell ref="C6:I6"/>
    <mergeCell ref="K6:Q6"/>
  </mergeCells>
  <pageMargins left="0.45" right="0.45" top="0.5" bottom="0.5" header="0.3" footer="0.25"/>
  <pageSetup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00"/>
  <sheetViews>
    <sheetView topLeftCell="B1" workbookViewId="0">
      <selection activeCell="C10" sqref="C10"/>
    </sheetView>
  </sheetViews>
  <sheetFormatPr defaultColWidth="21.5" defaultRowHeight="11.25" x14ac:dyDescent="0.2"/>
  <cols>
    <col min="1" max="1" width="18" style="18" hidden="1" customWidth="1"/>
    <col min="2" max="2" width="45.83203125" style="18" customWidth="1"/>
    <col min="3" max="3" width="0.6640625" style="18" customWidth="1"/>
    <col min="4" max="4" width="9.33203125" style="18" customWidth="1"/>
    <col min="5" max="5" width="0.6640625" style="18" customWidth="1"/>
    <col min="6" max="6" width="9.33203125" style="18" customWidth="1"/>
    <col min="7" max="7" width="0.6640625" style="18" customWidth="1"/>
    <col min="8" max="8" width="9.33203125" style="18" customWidth="1"/>
    <col min="9" max="9" width="0.6640625" style="18" customWidth="1"/>
    <col min="10" max="10" width="9.33203125" style="18" customWidth="1"/>
    <col min="11" max="11" width="0.6640625" style="18" customWidth="1"/>
    <col min="12" max="12" width="9.33203125" style="18" customWidth="1"/>
    <col min="13" max="13" width="0.6640625" style="18" customWidth="1"/>
    <col min="14" max="14" width="9.33203125" style="18" customWidth="1"/>
    <col min="15" max="15" width="0.6640625" style="18" customWidth="1"/>
    <col min="16" max="16" width="9.33203125" style="18" customWidth="1"/>
    <col min="17" max="17" width="0.6640625" style="18" customWidth="1"/>
    <col min="18" max="18" width="9.33203125" style="18" customWidth="1"/>
    <col min="19" max="19" width="0.6640625" style="18" customWidth="1"/>
    <col min="20" max="20" width="9.33203125" style="18" customWidth="1"/>
    <col min="21" max="21" width="0.6640625" style="18" hidden="1" customWidth="1"/>
    <col min="22" max="22" width="9.33203125" style="18" hidden="1" customWidth="1"/>
    <col min="23" max="23" width="0.6640625" style="18" hidden="1" customWidth="1"/>
    <col min="24" max="24" width="9.33203125" style="18" hidden="1" customWidth="1"/>
    <col min="25" max="25" width="0.6640625" style="18" hidden="1" customWidth="1"/>
    <col min="26" max="26" width="9.33203125" style="18" hidden="1" customWidth="1"/>
    <col min="27" max="27" width="4.6640625" style="18" customWidth="1"/>
    <col min="28" max="16384" width="21.5" style="18"/>
  </cols>
  <sheetData>
    <row r="1" spans="1:27" x14ac:dyDescent="0.2">
      <c r="A1" s="14"/>
      <c r="B1" s="14"/>
      <c r="C1" s="14"/>
      <c r="D1" s="14"/>
      <c r="E1" s="14"/>
      <c r="F1" s="14"/>
      <c r="G1" s="14"/>
      <c r="H1" s="14"/>
      <c r="I1" s="14"/>
      <c r="J1" s="14"/>
      <c r="K1" s="14"/>
      <c r="L1" s="14"/>
      <c r="M1" s="14"/>
      <c r="N1" s="14"/>
      <c r="O1" s="14"/>
      <c r="P1" s="14"/>
      <c r="Q1" s="14"/>
      <c r="R1" s="14"/>
      <c r="S1" s="59"/>
      <c r="T1" s="14"/>
      <c r="U1" s="14"/>
      <c r="V1" s="14"/>
      <c r="W1" s="14"/>
      <c r="X1" s="14"/>
      <c r="Y1" s="14"/>
      <c r="Z1" s="14"/>
      <c r="AA1" s="14"/>
    </row>
    <row r="2" spans="1:27" x14ac:dyDescent="0.2">
      <c r="A2" s="14"/>
      <c r="B2" s="13" t="s">
        <v>21</v>
      </c>
      <c r="C2" s="14"/>
      <c r="D2" s="45"/>
      <c r="E2" s="45"/>
      <c r="F2" s="45"/>
      <c r="G2" s="45"/>
      <c r="H2" s="45"/>
      <c r="I2" s="14"/>
      <c r="J2" s="14"/>
      <c r="K2" s="14"/>
      <c r="L2" s="14"/>
      <c r="M2" s="14"/>
      <c r="N2" s="14"/>
      <c r="O2" s="14"/>
      <c r="P2" s="14"/>
      <c r="Q2" s="14"/>
      <c r="R2" s="14"/>
      <c r="S2" s="59"/>
      <c r="T2" s="44"/>
      <c r="U2" s="14"/>
      <c r="V2" s="14"/>
      <c r="W2" s="14"/>
      <c r="X2" s="14"/>
      <c r="Y2" s="14"/>
      <c r="Z2" s="14"/>
      <c r="AA2" s="14"/>
    </row>
    <row r="3" spans="1:27" x14ac:dyDescent="0.2">
      <c r="A3" s="14"/>
      <c r="B3" s="267" t="s">
        <v>111</v>
      </c>
      <c r="C3" s="262"/>
      <c r="D3" s="262"/>
      <c r="E3" s="262"/>
      <c r="F3" s="262"/>
      <c r="G3" s="262"/>
      <c r="H3" s="262"/>
      <c r="I3" s="262"/>
      <c r="J3" s="262"/>
      <c r="K3" s="262"/>
      <c r="L3" s="262"/>
      <c r="M3" s="262"/>
      <c r="N3" s="262"/>
      <c r="O3" s="262"/>
      <c r="P3" s="262"/>
      <c r="Q3" s="262"/>
      <c r="R3" s="262"/>
      <c r="S3" s="59"/>
      <c r="T3" s="44"/>
      <c r="U3" s="14"/>
      <c r="V3" s="14"/>
      <c r="W3" s="14"/>
      <c r="X3" s="14"/>
      <c r="Y3" s="14"/>
      <c r="Z3" s="14"/>
      <c r="AA3" s="14"/>
    </row>
    <row r="4" spans="1:27" ht="3.75" customHeight="1" x14ac:dyDescent="0.2">
      <c r="A4" s="14"/>
      <c r="B4" s="14"/>
      <c r="C4" s="14"/>
      <c r="D4" s="14"/>
      <c r="E4" s="14"/>
      <c r="F4" s="14"/>
      <c r="G4" s="14"/>
      <c r="H4" s="14"/>
      <c r="I4" s="14"/>
      <c r="J4" s="14"/>
      <c r="K4" s="14"/>
      <c r="L4" s="14"/>
      <c r="M4" s="14"/>
      <c r="N4" s="14"/>
      <c r="O4" s="14"/>
      <c r="P4" s="14"/>
      <c r="Q4" s="14"/>
      <c r="R4" s="14"/>
      <c r="S4" s="59"/>
      <c r="T4" s="14"/>
      <c r="U4" s="14"/>
      <c r="V4" s="14"/>
      <c r="W4" s="14"/>
      <c r="X4" s="14"/>
      <c r="Y4" s="14"/>
      <c r="Z4" s="14"/>
      <c r="AA4" s="14"/>
    </row>
    <row r="5" spans="1:27" s="13" customFormat="1" ht="3.75" customHeight="1" x14ac:dyDescent="0.2">
      <c r="A5" s="45"/>
      <c r="B5" s="45"/>
      <c r="C5" s="45"/>
      <c r="D5" s="45"/>
      <c r="E5" s="45"/>
      <c r="F5" s="45"/>
      <c r="G5" s="45"/>
      <c r="H5" s="45"/>
      <c r="I5" s="45"/>
      <c r="J5" s="45"/>
      <c r="K5" s="45"/>
      <c r="L5" s="45"/>
      <c r="M5" s="45"/>
      <c r="N5" s="45"/>
      <c r="O5" s="45"/>
      <c r="P5" s="45"/>
      <c r="Q5" s="45"/>
      <c r="R5" s="45"/>
      <c r="S5" s="95"/>
      <c r="T5" s="45"/>
      <c r="U5" s="45"/>
      <c r="V5" s="45"/>
      <c r="W5" s="45"/>
      <c r="X5" s="45"/>
      <c r="Y5" s="45"/>
      <c r="Z5" s="45"/>
      <c r="AA5" s="45"/>
    </row>
    <row r="6" spans="1:27" s="13" customFormat="1" x14ac:dyDescent="0.2">
      <c r="A6" s="45"/>
      <c r="B6" s="45"/>
      <c r="C6" s="45"/>
      <c r="D6" s="285" t="s">
        <v>112</v>
      </c>
      <c r="E6" s="260"/>
      <c r="F6" s="260"/>
      <c r="G6" s="260"/>
      <c r="H6" s="260"/>
      <c r="I6" s="260"/>
      <c r="J6" s="260"/>
      <c r="K6" s="45"/>
      <c r="L6" s="285" t="s">
        <v>113</v>
      </c>
      <c r="M6" s="260"/>
      <c r="N6" s="260"/>
      <c r="O6" s="260"/>
      <c r="P6" s="260"/>
      <c r="Q6" s="260"/>
      <c r="R6" s="260"/>
      <c r="S6" s="45"/>
      <c r="T6" s="111" t="s">
        <v>101</v>
      </c>
      <c r="U6" s="108"/>
      <c r="V6" s="111" t="s">
        <v>114</v>
      </c>
      <c r="W6" s="111" t="s">
        <v>114</v>
      </c>
      <c r="X6" s="111" t="s">
        <v>114</v>
      </c>
      <c r="Y6" s="111" t="s">
        <v>114</v>
      </c>
      <c r="Z6" s="108"/>
      <c r="AA6" s="45"/>
    </row>
    <row r="7" spans="1:27" s="13" customFormat="1" ht="21.75" x14ac:dyDescent="0.2">
      <c r="A7" s="45"/>
      <c r="B7" s="110" t="s">
        <v>115</v>
      </c>
      <c r="C7" s="45"/>
      <c r="D7" s="111" t="s">
        <v>23</v>
      </c>
      <c r="E7" s="109"/>
      <c r="F7" s="111" t="s">
        <v>24</v>
      </c>
      <c r="G7" s="109"/>
      <c r="H7" s="111" t="s">
        <v>25</v>
      </c>
      <c r="I7" s="109"/>
      <c r="J7" s="111" t="s">
        <v>26</v>
      </c>
      <c r="K7" s="109"/>
      <c r="L7" s="111" t="s">
        <v>23</v>
      </c>
      <c r="M7" s="113"/>
      <c r="N7" s="111" t="s">
        <v>24</v>
      </c>
      <c r="O7" s="113"/>
      <c r="P7" s="111" t="s">
        <v>25</v>
      </c>
      <c r="Q7" s="109"/>
      <c r="R7" s="112" t="s">
        <v>26</v>
      </c>
      <c r="S7" s="122"/>
      <c r="T7" s="111" t="s">
        <v>23</v>
      </c>
      <c r="U7" s="45"/>
      <c r="V7" s="112" t="s">
        <v>24</v>
      </c>
      <c r="W7" s="123"/>
      <c r="X7" s="112" t="s">
        <v>25</v>
      </c>
      <c r="Y7" s="123"/>
      <c r="Z7" s="112" t="s">
        <v>26</v>
      </c>
      <c r="AA7" s="45"/>
    </row>
    <row r="8" spans="1:27" x14ac:dyDescent="0.2">
      <c r="A8" s="14"/>
      <c r="B8" s="18" t="s">
        <v>266</v>
      </c>
      <c r="C8" s="14"/>
      <c r="D8" s="14"/>
      <c r="E8" s="14"/>
      <c r="F8" s="14"/>
      <c r="G8" s="14"/>
      <c r="H8" s="14"/>
      <c r="I8" s="14"/>
      <c r="J8" s="14"/>
      <c r="K8" s="14"/>
      <c r="L8" s="14"/>
      <c r="M8" s="14"/>
      <c r="N8" s="14"/>
      <c r="O8" s="14"/>
      <c r="P8" s="14"/>
      <c r="Q8" s="14"/>
      <c r="R8" s="14"/>
      <c r="S8" s="59"/>
      <c r="T8" s="14"/>
      <c r="U8" s="14"/>
      <c r="V8" s="14"/>
      <c r="W8" s="14"/>
      <c r="X8" s="14"/>
      <c r="Y8" s="14"/>
      <c r="Z8" s="14"/>
      <c r="AA8" s="14"/>
    </row>
    <row r="9" spans="1:27" x14ac:dyDescent="0.2">
      <c r="A9" s="14"/>
      <c r="B9" s="21" t="s">
        <v>349</v>
      </c>
      <c r="C9" s="14"/>
      <c r="D9" s="65">
        <v>1188000000000</v>
      </c>
      <c r="E9" s="66"/>
      <c r="F9" s="65">
        <v>1163000000000</v>
      </c>
      <c r="G9" s="66"/>
      <c r="H9" s="65">
        <v>1129000000000</v>
      </c>
      <c r="I9" s="66"/>
      <c r="J9" s="65">
        <v>1127000000000</v>
      </c>
      <c r="K9" s="66"/>
      <c r="L9" s="65">
        <v>1155000000000</v>
      </c>
      <c r="M9" s="14"/>
      <c r="N9" s="65">
        <v>1182000000000</v>
      </c>
      <c r="O9" s="66"/>
      <c r="P9" s="65">
        <v>1234000000000</v>
      </c>
      <c r="R9" s="65">
        <v>1182000000000</v>
      </c>
      <c r="S9" s="59"/>
      <c r="T9" s="65">
        <v>1243000000000</v>
      </c>
      <c r="Y9" s="66"/>
      <c r="Z9" s="66"/>
      <c r="AA9" s="14"/>
    </row>
    <row r="10" spans="1:27" x14ac:dyDescent="0.2">
      <c r="A10" s="14"/>
      <c r="B10" s="21" t="s">
        <v>116</v>
      </c>
      <c r="C10" s="14"/>
      <c r="D10" s="67">
        <v>445000000000</v>
      </c>
      <c r="E10" s="68"/>
      <c r="F10" s="67">
        <v>454000000000</v>
      </c>
      <c r="G10" s="69"/>
      <c r="H10" s="67">
        <v>419000000000</v>
      </c>
      <c r="I10" s="69"/>
      <c r="J10" s="67">
        <v>420000000000</v>
      </c>
      <c r="K10" s="69"/>
      <c r="L10" s="67">
        <v>405000000000</v>
      </c>
      <c r="M10" s="14"/>
      <c r="N10" s="67">
        <v>398000000000</v>
      </c>
      <c r="O10" s="69"/>
      <c r="P10" s="67">
        <v>396000000000</v>
      </c>
      <c r="R10" s="67">
        <v>381000000000</v>
      </c>
      <c r="S10" s="69"/>
      <c r="T10" s="67">
        <v>397000000000</v>
      </c>
      <c r="Y10" s="69"/>
      <c r="Z10" s="69"/>
      <c r="AA10" s="14"/>
    </row>
    <row r="11" spans="1:27" x14ac:dyDescent="0.2">
      <c r="A11" s="14"/>
      <c r="B11" s="21" t="s">
        <v>117</v>
      </c>
      <c r="C11" s="14"/>
      <c r="D11" s="67">
        <v>84000000000</v>
      </c>
      <c r="E11" s="69"/>
      <c r="F11" s="67">
        <v>83000000000</v>
      </c>
      <c r="G11" s="69"/>
      <c r="H11" s="67">
        <v>77000000000</v>
      </c>
      <c r="I11" s="69"/>
      <c r="J11" s="67">
        <v>78000000000</v>
      </c>
      <c r="K11" s="69"/>
      <c r="L11" s="70">
        <v>79000000000</v>
      </c>
      <c r="M11" s="14"/>
      <c r="N11" s="70">
        <v>84000000000</v>
      </c>
      <c r="O11" s="69"/>
      <c r="P11" s="70">
        <v>85000000000</v>
      </c>
      <c r="R11" s="70">
        <v>85000000000</v>
      </c>
      <c r="S11" s="59"/>
      <c r="T11" s="70">
        <v>87000000000</v>
      </c>
      <c r="Y11" s="71"/>
      <c r="Z11" s="71"/>
      <c r="AA11" s="14"/>
    </row>
    <row r="12" spans="1:27" x14ac:dyDescent="0.2">
      <c r="A12" s="14"/>
      <c r="B12" s="18" t="s">
        <v>118</v>
      </c>
      <c r="C12" s="14"/>
      <c r="D12" s="72">
        <f>SUM(D9:D11)</f>
        <v>1717000000000</v>
      </c>
      <c r="E12" s="73"/>
      <c r="F12" s="72">
        <f>SUM(F9:F11)</f>
        <v>1700000000000</v>
      </c>
      <c r="G12" s="73"/>
      <c r="H12" s="72">
        <f>SUM(H9:H11)</f>
        <v>1625000000000</v>
      </c>
      <c r="I12" s="73"/>
      <c r="J12" s="72">
        <f>SUM(J9:J11)</f>
        <v>1625000000000</v>
      </c>
      <c r="K12" s="73"/>
      <c r="L12" s="72">
        <f>SUM(L9:L11)</f>
        <v>1639000000000</v>
      </c>
      <c r="M12" s="73"/>
      <c r="N12" s="72">
        <f>SUM(N9:N11)</f>
        <v>1664000000000</v>
      </c>
      <c r="O12" s="73"/>
      <c r="P12" s="72">
        <f>SUM(P9:P11)</f>
        <v>1715000000000</v>
      </c>
      <c r="R12" s="72">
        <f>SUM(R9:R11)</f>
        <v>1648000000000</v>
      </c>
      <c r="S12" s="66"/>
      <c r="T12" s="72">
        <f>SUM(T9:T11)</f>
        <v>1727000000000</v>
      </c>
      <c r="Y12" s="73"/>
      <c r="Z12" s="73"/>
      <c r="AA12" s="74" t="s">
        <v>119</v>
      </c>
    </row>
    <row r="13" spans="1:27" ht="4.5" customHeight="1" x14ac:dyDescent="0.2">
      <c r="A13" s="14"/>
      <c r="B13" s="14"/>
      <c r="C13" s="14"/>
      <c r="D13" s="14"/>
      <c r="E13" s="14"/>
      <c r="F13" s="14"/>
      <c r="G13" s="14"/>
      <c r="H13" s="14"/>
      <c r="I13" s="14"/>
      <c r="J13" s="14"/>
      <c r="K13" s="14"/>
      <c r="L13" s="14"/>
      <c r="M13" s="59"/>
      <c r="N13" s="14"/>
      <c r="O13" s="14"/>
      <c r="P13" s="14"/>
      <c r="R13" s="14"/>
      <c r="S13" s="14"/>
      <c r="T13" s="192"/>
      <c r="Y13" s="14"/>
      <c r="Z13" s="14"/>
      <c r="AA13" s="59"/>
    </row>
    <row r="14" spans="1:27" x14ac:dyDescent="0.2">
      <c r="A14" s="14"/>
      <c r="B14" s="18" t="s">
        <v>322</v>
      </c>
      <c r="C14" s="14"/>
      <c r="D14" s="14"/>
      <c r="E14" s="14"/>
      <c r="F14" s="14"/>
      <c r="G14" s="14"/>
      <c r="H14" s="14"/>
      <c r="I14" s="14"/>
      <c r="J14" s="14"/>
      <c r="K14" s="14"/>
      <c r="L14" s="14"/>
      <c r="M14" s="59"/>
      <c r="N14" s="14"/>
      <c r="O14" s="14"/>
      <c r="P14" s="14"/>
      <c r="R14" s="14"/>
      <c r="S14" s="14"/>
      <c r="T14" s="192"/>
      <c r="Y14" s="14"/>
      <c r="Z14" s="14"/>
      <c r="AA14" s="59"/>
    </row>
    <row r="15" spans="1:27" x14ac:dyDescent="0.2">
      <c r="A15" s="14"/>
      <c r="B15" s="21" t="s">
        <v>120</v>
      </c>
      <c r="C15" s="14"/>
      <c r="D15" s="37">
        <v>0.1</v>
      </c>
      <c r="E15" s="38"/>
      <c r="F15" s="37">
        <v>0.1</v>
      </c>
      <c r="G15" s="38"/>
      <c r="H15" s="37">
        <v>0.09</v>
      </c>
      <c r="I15" s="38"/>
      <c r="J15" s="37">
        <v>0.09</v>
      </c>
      <c r="K15" s="38"/>
      <c r="L15" s="37">
        <v>0.09</v>
      </c>
      <c r="M15" s="59"/>
      <c r="N15" s="37">
        <v>0.09</v>
      </c>
      <c r="O15" s="38"/>
      <c r="P15" s="37">
        <v>0.09</v>
      </c>
      <c r="R15" s="37">
        <v>0.09</v>
      </c>
      <c r="S15" s="14"/>
      <c r="T15" s="37">
        <v>0.09</v>
      </c>
      <c r="Y15" s="38"/>
      <c r="AA15" s="59"/>
    </row>
    <row r="16" spans="1:27" x14ac:dyDescent="0.2">
      <c r="A16" s="14"/>
      <c r="B16" s="21" t="s">
        <v>121</v>
      </c>
      <c r="C16" s="14"/>
      <c r="D16" s="37">
        <v>0.12</v>
      </c>
      <c r="E16" s="38"/>
      <c r="F16" s="37">
        <v>0.11</v>
      </c>
      <c r="G16" s="38"/>
      <c r="H16" s="37">
        <v>0.12</v>
      </c>
      <c r="I16" s="38"/>
      <c r="J16" s="37">
        <v>0.12</v>
      </c>
      <c r="K16" s="38"/>
      <c r="L16" s="37">
        <v>0.12</v>
      </c>
      <c r="M16" s="59"/>
      <c r="N16" s="37">
        <v>0.12</v>
      </c>
      <c r="O16" s="38"/>
      <c r="P16" s="37">
        <v>0.11</v>
      </c>
      <c r="R16" s="37">
        <v>0.11</v>
      </c>
      <c r="S16" s="14"/>
      <c r="T16" s="37">
        <v>0.11</v>
      </c>
      <c r="Y16" s="38"/>
      <c r="Z16" s="38"/>
      <c r="AA16" s="59"/>
    </row>
    <row r="17" spans="1:27" x14ac:dyDescent="0.2">
      <c r="A17" s="14"/>
      <c r="B17" s="21" t="s">
        <v>122</v>
      </c>
      <c r="C17" s="14"/>
      <c r="D17" s="37">
        <v>0.21</v>
      </c>
      <c r="E17" s="38"/>
      <c r="F17" s="37">
        <v>0.21</v>
      </c>
      <c r="G17" s="38"/>
      <c r="H17" s="37">
        <v>0.19</v>
      </c>
      <c r="I17" s="38"/>
      <c r="J17" s="37">
        <v>0.2</v>
      </c>
      <c r="K17" s="38"/>
      <c r="L17" s="37">
        <v>0.19</v>
      </c>
      <c r="M17" s="59"/>
      <c r="N17" s="37">
        <v>0.18</v>
      </c>
      <c r="O17" s="38"/>
      <c r="P17" s="37">
        <v>0.18</v>
      </c>
      <c r="R17" s="37">
        <v>0.19</v>
      </c>
      <c r="S17" s="14"/>
      <c r="T17" s="37">
        <v>0.19</v>
      </c>
      <c r="Y17" s="38"/>
      <c r="Z17" s="38"/>
      <c r="AA17" s="59"/>
    </row>
    <row r="18" spans="1:27" x14ac:dyDescent="0.2">
      <c r="A18" s="14"/>
      <c r="B18" s="21" t="s">
        <v>323</v>
      </c>
      <c r="C18" s="14"/>
      <c r="D18" s="37">
        <v>0.3</v>
      </c>
      <c r="E18" s="38"/>
      <c r="F18" s="37">
        <v>0.3</v>
      </c>
      <c r="G18" s="38"/>
      <c r="H18" s="37">
        <v>0.32</v>
      </c>
      <c r="I18" s="38"/>
      <c r="J18" s="37">
        <v>0.31</v>
      </c>
      <c r="K18" s="38"/>
      <c r="L18" s="37">
        <v>0.33</v>
      </c>
      <c r="M18" s="59"/>
      <c r="N18" s="37">
        <v>0.34</v>
      </c>
      <c r="O18" s="38"/>
      <c r="P18" s="37">
        <v>0.35</v>
      </c>
      <c r="R18" s="37">
        <v>0.34</v>
      </c>
      <c r="S18" s="14"/>
      <c r="T18" s="37">
        <v>0.34</v>
      </c>
      <c r="Y18" s="38"/>
      <c r="Z18" s="38"/>
      <c r="AA18" s="59"/>
    </row>
    <row r="19" spans="1:27" x14ac:dyDescent="0.2">
      <c r="A19" s="14"/>
      <c r="B19" s="21" t="s">
        <v>123</v>
      </c>
      <c r="C19" s="14"/>
      <c r="D19" s="37">
        <v>0.1</v>
      </c>
      <c r="E19" s="38"/>
      <c r="F19" s="37">
        <v>0.11</v>
      </c>
      <c r="G19" s="38"/>
      <c r="H19" s="37">
        <v>0.11</v>
      </c>
      <c r="I19" s="38"/>
      <c r="J19" s="37">
        <v>0.11</v>
      </c>
      <c r="K19" s="38"/>
      <c r="L19" s="37">
        <v>0.11</v>
      </c>
      <c r="M19" s="59"/>
      <c r="N19" s="37">
        <v>0.11</v>
      </c>
      <c r="O19" s="38"/>
      <c r="P19" s="37">
        <v>0.11</v>
      </c>
      <c r="R19" s="37">
        <v>0.11</v>
      </c>
      <c r="S19" s="14"/>
      <c r="T19" s="37">
        <v>0.11</v>
      </c>
      <c r="Y19" s="38"/>
      <c r="Z19" s="38"/>
      <c r="AA19" s="59"/>
    </row>
    <row r="20" spans="1:27" x14ac:dyDescent="0.2">
      <c r="A20" s="14"/>
      <c r="B20" s="21" t="s">
        <v>124</v>
      </c>
      <c r="C20" s="14"/>
      <c r="D20" s="37">
        <v>0.17</v>
      </c>
      <c r="E20" s="38"/>
      <c r="F20" s="37">
        <v>0.17</v>
      </c>
      <c r="G20" s="38"/>
      <c r="H20" s="37">
        <v>0.17</v>
      </c>
      <c r="I20" s="38"/>
      <c r="J20" s="37">
        <v>0.17</v>
      </c>
      <c r="K20" s="38"/>
      <c r="L20" s="37">
        <v>0.16</v>
      </c>
      <c r="M20" s="59"/>
      <c r="N20" s="37">
        <v>0.16</v>
      </c>
      <c r="O20" s="38"/>
      <c r="P20" s="37">
        <v>0.16</v>
      </c>
      <c r="R20" s="37">
        <v>0.16</v>
      </c>
      <c r="S20" s="14"/>
      <c r="T20" s="37">
        <v>0.16</v>
      </c>
      <c r="Y20" s="38"/>
      <c r="Z20" s="38"/>
      <c r="AA20" s="59"/>
    </row>
    <row r="21" spans="1:27" x14ac:dyDescent="0.2">
      <c r="A21" s="14"/>
      <c r="B21" s="18" t="s">
        <v>125</v>
      </c>
      <c r="C21" s="14"/>
      <c r="D21" s="75">
        <f>SUM(D15:D20)</f>
        <v>1</v>
      </c>
      <c r="E21" s="76"/>
      <c r="F21" s="75">
        <f>SUM(F15:F20)</f>
        <v>1</v>
      </c>
      <c r="G21" s="76"/>
      <c r="H21" s="75">
        <f>SUM(H15:H20)</f>
        <v>1</v>
      </c>
      <c r="I21" s="76"/>
      <c r="J21" s="75">
        <f>SUM(J15:J20)</f>
        <v>1</v>
      </c>
      <c r="K21" s="76"/>
      <c r="L21" s="75">
        <f>SUM(L15:L20)</f>
        <v>1</v>
      </c>
      <c r="M21" s="76"/>
      <c r="N21" s="75">
        <f>SUM(N15:N20)</f>
        <v>1</v>
      </c>
      <c r="O21" s="76"/>
      <c r="P21" s="75">
        <f>SUM(P15:P20)</f>
        <v>1</v>
      </c>
      <c r="R21" s="75">
        <f>SUM(R15:R20)</f>
        <v>1</v>
      </c>
      <c r="S21" s="76"/>
      <c r="T21" s="75">
        <f>SUM(T15:T20)</f>
        <v>1</v>
      </c>
      <c r="Y21" s="76"/>
      <c r="Z21" s="76"/>
      <c r="AA21" s="74" t="s">
        <v>119</v>
      </c>
    </row>
    <row r="22" spans="1:27" ht="4.5" customHeight="1" x14ac:dyDescent="0.2">
      <c r="A22" s="14"/>
      <c r="B22" s="14"/>
      <c r="C22" s="14"/>
      <c r="D22" s="14"/>
      <c r="E22" s="14"/>
      <c r="F22" s="14"/>
      <c r="G22" s="14"/>
      <c r="H22" s="14"/>
      <c r="I22" s="14"/>
      <c r="J22" s="14"/>
      <c r="K22" s="14"/>
      <c r="L22" s="14"/>
      <c r="M22" s="59"/>
      <c r="N22" s="14"/>
      <c r="O22" s="14"/>
      <c r="P22" s="14"/>
      <c r="R22" s="14"/>
      <c r="S22" s="14"/>
      <c r="T22" s="191"/>
      <c r="Y22" s="14"/>
      <c r="Z22" s="14"/>
      <c r="AA22" s="59"/>
    </row>
    <row r="23" spans="1:27" ht="22.5" x14ac:dyDescent="0.2">
      <c r="A23" s="14"/>
      <c r="B23" s="18" t="s">
        <v>324</v>
      </c>
      <c r="C23" s="14"/>
      <c r="D23" s="77">
        <v>28500000000000</v>
      </c>
      <c r="E23" s="78"/>
      <c r="F23" s="77">
        <v>28600000000000</v>
      </c>
      <c r="G23" s="78"/>
      <c r="H23" s="77">
        <v>28500000000000</v>
      </c>
      <c r="I23" s="78"/>
      <c r="J23" s="77">
        <v>28900000000000</v>
      </c>
      <c r="K23" s="78"/>
      <c r="L23" s="77">
        <v>29100000000000</v>
      </c>
      <c r="M23" s="59"/>
      <c r="N23" s="77">
        <v>29500000000000</v>
      </c>
      <c r="O23" s="78"/>
      <c r="P23" s="77">
        <v>30500000000000</v>
      </c>
      <c r="R23" s="77">
        <v>29900000000000</v>
      </c>
      <c r="S23" s="14"/>
      <c r="T23" s="77">
        <v>30600000000000</v>
      </c>
      <c r="Y23" s="78"/>
      <c r="Z23" s="78"/>
      <c r="AA23" s="74" t="s">
        <v>119</v>
      </c>
    </row>
    <row r="24" spans="1:27" x14ac:dyDescent="0.2">
      <c r="A24" s="14"/>
      <c r="B24" s="18" t="s">
        <v>325</v>
      </c>
      <c r="C24" s="14"/>
      <c r="D24" s="65">
        <v>291000000000</v>
      </c>
      <c r="E24" s="66"/>
      <c r="F24" s="65">
        <v>283000000000</v>
      </c>
      <c r="G24" s="66"/>
      <c r="H24" s="65">
        <v>288000000000</v>
      </c>
      <c r="I24" s="66"/>
      <c r="J24" s="65">
        <v>277000000000</v>
      </c>
      <c r="K24" s="66"/>
      <c r="L24" s="65">
        <v>300000000000</v>
      </c>
      <c r="M24" s="14"/>
      <c r="N24" s="65">
        <v>278000000000</v>
      </c>
      <c r="O24" s="66"/>
      <c r="P24" s="65">
        <v>288000000000</v>
      </c>
      <c r="R24" s="65">
        <v>296000000000</v>
      </c>
      <c r="S24" s="59"/>
      <c r="T24" s="65">
        <v>314000000000</v>
      </c>
      <c r="Y24" s="66"/>
      <c r="Z24" s="66"/>
      <c r="AA24" s="14"/>
    </row>
    <row r="25" spans="1:27" ht="4.5" customHeight="1" x14ac:dyDescent="0.2">
      <c r="A25" s="14"/>
      <c r="B25" s="14"/>
      <c r="C25" s="14"/>
      <c r="D25" s="14"/>
      <c r="E25" s="14"/>
      <c r="F25" s="14"/>
      <c r="G25" s="14"/>
      <c r="H25" s="14"/>
      <c r="I25" s="14"/>
      <c r="J25" s="14"/>
      <c r="K25" s="14"/>
      <c r="L25" s="14"/>
      <c r="M25" s="14"/>
      <c r="N25" s="14"/>
      <c r="O25" s="14"/>
      <c r="P25" s="14"/>
      <c r="R25" s="14"/>
      <c r="S25" s="59"/>
      <c r="T25" s="164"/>
      <c r="Y25" s="14"/>
      <c r="Z25" s="14"/>
      <c r="AA25" s="14"/>
    </row>
    <row r="26" spans="1:27" x14ac:dyDescent="0.2">
      <c r="A26" s="14"/>
      <c r="B26" s="18" t="s">
        <v>126</v>
      </c>
      <c r="C26" s="14"/>
      <c r="D26" s="14"/>
      <c r="E26" s="14"/>
      <c r="F26" s="14"/>
      <c r="G26" s="14"/>
      <c r="H26" s="14"/>
      <c r="I26" s="14"/>
      <c r="J26" s="14"/>
      <c r="K26" s="14"/>
      <c r="L26" s="14"/>
      <c r="M26" s="14"/>
      <c r="N26" s="14"/>
      <c r="O26" s="14"/>
      <c r="P26" s="14"/>
      <c r="R26" s="14"/>
      <c r="S26" s="59"/>
      <c r="T26" s="164"/>
      <c r="Y26" s="14"/>
      <c r="Z26" s="14"/>
      <c r="AA26" s="14"/>
    </row>
    <row r="27" spans="1:27" x14ac:dyDescent="0.2">
      <c r="A27" s="14"/>
      <c r="B27" s="176" t="s">
        <v>359</v>
      </c>
      <c r="C27" s="14"/>
      <c r="D27" s="79">
        <v>2067.89</v>
      </c>
      <c r="E27" s="80"/>
      <c r="F27" s="79">
        <v>2063.11</v>
      </c>
      <c r="G27" s="80"/>
      <c r="H27" s="79">
        <v>1920</v>
      </c>
      <c r="I27" s="80"/>
      <c r="J27" s="79">
        <v>2044</v>
      </c>
      <c r="K27" s="80"/>
      <c r="L27" s="79">
        <v>2059.7399999999998</v>
      </c>
      <c r="M27" s="14"/>
      <c r="N27" s="79">
        <v>2098.86</v>
      </c>
      <c r="O27" s="80"/>
      <c r="P27" s="79">
        <v>2168.27</v>
      </c>
      <c r="R27" s="79">
        <v>2239</v>
      </c>
      <c r="S27" s="59"/>
      <c r="T27" s="165">
        <v>2363</v>
      </c>
      <c r="Y27" s="80"/>
      <c r="Z27" s="80"/>
      <c r="AA27" s="14"/>
    </row>
    <row r="28" spans="1:27" x14ac:dyDescent="0.2">
      <c r="A28" s="14"/>
      <c r="B28" s="176" t="s">
        <v>127</v>
      </c>
      <c r="C28" s="14"/>
      <c r="D28" s="79">
        <v>2063.69</v>
      </c>
      <c r="E28" s="80"/>
      <c r="F28" s="79">
        <v>2101.83</v>
      </c>
      <c r="G28" s="80"/>
      <c r="H28" s="79">
        <v>2027</v>
      </c>
      <c r="I28" s="80"/>
      <c r="J28" s="79">
        <v>2052</v>
      </c>
      <c r="K28" s="80"/>
      <c r="L28" s="79">
        <v>1951.22</v>
      </c>
      <c r="M28" s="14"/>
      <c r="N28" s="79">
        <v>2075.13</v>
      </c>
      <c r="O28" s="80"/>
      <c r="P28" s="79">
        <v>2162.06</v>
      </c>
      <c r="R28" s="79">
        <v>2185</v>
      </c>
      <c r="S28" s="59"/>
      <c r="T28" s="165">
        <v>2326</v>
      </c>
      <c r="Y28" s="80"/>
      <c r="Z28" s="80"/>
      <c r="AA28" s="14"/>
    </row>
    <row r="29" spans="1:27" x14ac:dyDescent="0.2">
      <c r="A29" s="14"/>
      <c r="B29" s="176" t="s">
        <v>360</v>
      </c>
      <c r="C29" s="14"/>
      <c r="D29" s="79">
        <v>6773.04</v>
      </c>
      <c r="E29" s="80"/>
      <c r="F29" s="79">
        <v>6520.98</v>
      </c>
      <c r="G29" s="80"/>
      <c r="H29" s="79">
        <v>6062</v>
      </c>
      <c r="I29" s="80"/>
      <c r="J29" s="79">
        <v>6242</v>
      </c>
      <c r="K29" s="80"/>
      <c r="L29" s="79">
        <v>6174.9</v>
      </c>
      <c r="M29" s="14"/>
      <c r="N29" s="79">
        <v>6504.33</v>
      </c>
      <c r="O29" s="80"/>
      <c r="P29" s="79">
        <v>6899.33</v>
      </c>
      <c r="R29" s="79">
        <v>7143</v>
      </c>
      <c r="S29" s="59"/>
      <c r="T29" s="165">
        <v>7323</v>
      </c>
      <c r="Y29" s="80"/>
      <c r="Z29" s="80"/>
      <c r="AA29" s="14"/>
    </row>
    <row r="30" spans="1:27" x14ac:dyDescent="0.2">
      <c r="A30" s="14"/>
      <c r="B30" s="176" t="s">
        <v>128</v>
      </c>
      <c r="C30" s="14"/>
      <c r="D30" s="79">
        <v>6792.8</v>
      </c>
      <c r="E30" s="80"/>
      <c r="F30" s="79">
        <v>6920.16</v>
      </c>
      <c r="G30" s="80"/>
      <c r="H30" s="79">
        <v>6399</v>
      </c>
      <c r="I30" s="80"/>
      <c r="J30" s="79">
        <v>6271</v>
      </c>
      <c r="K30" s="80"/>
      <c r="L30" s="79">
        <v>5988.36</v>
      </c>
      <c r="M30" s="14"/>
      <c r="N30" s="79">
        <v>6204.19</v>
      </c>
      <c r="O30" s="80"/>
      <c r="P30" s="79">
        <v>6765.43</v>
      </c>
      <c r="R30" s="79">
        <v>6923</v>
      </c>
      <c r="S30" s="59"/>
      <c r="T30" s="165">
        <v>7274</v>
      </c>
      <c r="Y30" s="80"/>
      <c r="Z30" s="80"/>
      <c r="AA30" s="14"/>
    </row>
    <row r="31" spans="1:27" x14ac:dyDescent="0.2">
      <c r="A31" s="14"/>
      <c r="B31" s="176" t="s">
        <v>361</v>
      </c>
      <c r="C31" s="14"/>
      <c r="D31" s="79">
        <v>1849</v>
      </c>
      <c r="E31" s="80"/>
      <c r="F31" s="79">
        <v>1842</v>
      </c>
      <c r="G31" s="80"/>
      <c r="H31" s="79">
        <v>1644</v>
      </c>
      <c r="I31" s="80"/>
      <c r="J31" s="79">
        <v>1716</v>
      </c>
      <c r="K31" s="80"/>
      <c r="L31" s="79">
        <v>1652</v>
      </c>
      <c r="M31" s="14"/>
      <c r="N31" s="79">
        <v>1608</v>
      </c>
      <c r="O31" s="80"/>
      <c r="P31" s="79">
        <v>1702</v>
      </c>
      <c r="R31" s="79">
        <v>1684</v>
      </c>
      <c r="S31" s="59"/>
      <c r="T31" s="165">
        <v>1793</v>
      </c>
      <c r="Y31" s="80"/>
      <c r="Z31" s="80"/>
      <c r="AA31" s="14"/>
    </row>
    <row r="32" spans="1:27" x14ac:dyDescent="0.2">
      <c r="A32" s="14"/>
      <c r="B32" s="176" t="s">
        <v>129</v>
      </c>
      <c r="C32" s="14"/>
      <c r="D32" s="79">
        <v>1818</v>
      </c>
      <c r="E32" s="80"/>
      <c r="F32" s="79">
        <v>1905</v>
      </c>
      <c r="G32" s="80"/>
      <c r="H32" s="79">
        <v>1785</v>
      </c>
      <c r="I32" s="80"/>
      <c r="J32" s="79">
        <v>1732</v>
      </c>
      <c r="K32" s="80"/>
      <c r="L32" s="79">
        <v>1593</v>
      </c>
      <c r="M32" s="14"/>
      <c r="N32" s="79">
        <v>1648</v>
      </c>
      <c r="O32" s="80"/>
      <c r="P32" s="79">
        <v>1677</v>
      </c>
      <c r="R32" s="79">
        <v>1660</v>
      </c>
      <c r="S32" s="59"/>
      <c r="T32" s="165">
        <v>1749</v>
      </c>
      <c r="Y32" s="80"/>
      <c r="Z32" s="80"/>
      <c r="AA32" s="14"/>
    </row>
    <row r="33" spans="1:27" ht="22.5" x14ac:dyDescent="0.2">
      <c r="A33" s="14"/>
      <c r="B33" s="176" t="s">
        <v>362</v>
      </c>
      <c r="C33" s="14"/>
      <c r="D33" s="79">
        <v>448</v>
      </c>
      <c r="E33" s="80"/>
      <c r="F33" s="79">
        <v>442</v>
      </c>
      <c r="G33" s="80"/>
      <c r="H33" s="79">
        <v>446</v>
      </c>
      <c r="I33" s="80"/>
      <c r="J33" s="79">
        <v>442</v>
      </c>
      <c r="K33" s="80"/>
      <c r="L33" s="79">
        <v>468</v>
      </c>
      <c r="M33" s="14"/>
      <c r="N33" s="79">
        <v>482</v>
      </c>
      <c r="O33" s="80"/>
      <c r="P33" s="79">
        <v>486</v>
      </c>
      <c r="R33" s="79">
        <v>451</v>
      </c>
      <c r="S33" s="59"/>
      <c r="T33" s="165">
        <v>459</v>
      </c>
      <c r="Y33" s="80"/>
      <c r="Z33" s="80"/>
      <c r="AA33" s="14"/>
    </row>
    <row r="34" spans="1:27" x14ac:dyDescent="0.2">
      <c r="A34" s="14"/>
      <c r="B34" s="176" t="s">
        <v>363</v>
      </c>
      <c r="C34" s="14"/>
      <c r="D34" s="79">
        <v>187</v>
      </c>
      <c r="E34" s="80"/>
      <c r="F34" s="79">
        <v>185</v>
      </c>
      <c r="G34" s="80"/>
      <c r="H34" s="79">
        <v>206</v>
      </c>
      <c r="I34" s="80"/>
      <c r="J34" s="79">
        <v>198</v>
      </c>
      <c r="K34" s="80"/>
      <c r="L34" s="54">
        <v>218.1</v>
      </c>
      <c r="M34" s="14"/>
      <c r="N34" s="54">
        <v>203.3</v>
      </c>
      <c r="O34" s="54"/>
      <c r="P34" s="54">
        <v>186.1</v>
      </c>
      <c r="R34" s="54">
        <v>189</v>
      </c>
      <c r="S34" s="59"/>
      <c r="T34" s="161">
        <v>186</v>
      </c>
      <c r="Y34" s="54"/>
      <c r="Z34" s="54"/>
      <c r="AA34" s="14"/>
    </row>
    <row r="35" spans="1:27" x14ac:dyDescent="0.2">
      <c r="A35" s="14"/>
      <c r="B35" s="176" t="s">
        <v>364</v>
      </c>
      <c r="C35" s="14"/>
      <c r="D35" s="81">
        <v>10.4</v>
      </c>
      <c r="E35" s="82"/>
      <c r="F35" s="81">
        <v>10.06</v>
      </c>
      <c r="G35" s="82"/>
      <c r="H35" s="81">
        <v>9.93</v>
      </c>
      <c r="I35" s="82"/>
      <c r="J35" s="81">
        <v>9.49</v>
      </c>
      <c r="K35" s="82"/>
      <c r="L35" s="81">
        <v>10.6</v>
      </c>
      <c r="M35" s="14"/>
      <c r="N35" s="81">
        <v>11.12</v>
      </c>
      <c r="O35" s="82"/>
      <c r="P35" s="81">
        <v>10.19</v>
      </c>
      <c r="R35" s="81">
        <v>10.24</v>
      </c>
      <c r="S35" s="59"/>
      <c r="T35" s="166">
        <v>10.1</v>
      </c>
      <c r="Y35" s="82"/>
      <c r="Z35" s="82"/>
      <c r="AA35" s="14"/>
    </row>
    <row r="36" spans="1:27" ht="22.5" x14ac:dyDescent="0.2">
      <c r="A36" s="14"/>
      <c r="B36" s="176" t="s">
        <v>318</v>
      </c>
      <c r="C36" s="14"/>
      <c r="D36" s="51">
        <v>2.5000000000000001E-3</v>
      </c>
      <c r="E36" s="52"/>
      <c r="F36" s="51">
        <v>2.5000000000000001E-3</v>
      </c>
      <c r="G36" s="52"/>
      <c r="H36" s="51">
        <v>2.5000000000000001E-3</v>
      </c>
      <c r="I36" s="52"/>
      <c r="J36" s="51">
        <v>2.8999999999999998E-3</v>
      </c>
      <c r="K36" s="52"/>
      <c r="L36" s="51">
        <v>5.0000000000000001E-3</v>
      </c>
      <c r="M36" s="14"/>
      <c r="N36" s="51">
        <v>5.0000000000000001E-3</v>
      </c>
      <c r="O36" s="52"/>
      <c r="P36" s="51">
        <v>5.0000000000000001E-3</v>
      </c>
      <c r="R36" s="51">
        <v>5.4999999999999997E-3</v>
      </c>
      <c r="S36" s="59"/>
      <c r="T36" s="167">
        <v>7.9000000000000008E-3</v>
      </c>
      <c r="Y36" s="52"/>
      <c r="Z36" s="52"/>
      <c r="AA36" s="14"/>
    </row>
    <row r="37" spans="1:27" ht="4.5" customHeight="1" x14ac:dyDescent="0.2">
      <c r="A37" s="14"/>
      <c r="B37" s="14"/>
      <c r="C37" s="14"/>
      <c r="D37" s="52"/>
      <c r="E37" s="52"/>
      <c r="F37" s="52"/>
      <c r="G37" s="52"/>
      <c r="H37" s="52"/>
      <c r="I37" s="52"/>
      <c r="J37" s="52"/>
      <c r="K37" s="52"/>
      <c r="L37" s="52"/>
      <c r="M37" s="14"/>
      <c r="N37" s="14"/>
      <c r="O37" s="14"/>
      <c r="P37" s="14"/>
      <c r="R37" s="52"/>
      <c r="S37" s="59"/>
      <c r="T37" s="164"/>
      <c r="Y37" s="14"/>
      <c r="Z37" s="14"/>
      <c r="AA37" s="14"/>
    </row>
    <row r="38" spans="1:27" x14ac:dyDescent="0.2">
      <c r="A38" s="14"/>
      <c r="B38" s="18" t="s">
        <v>130</v>
      </c>
      <c r="C38" s="14"/>
      <c r="D38" s="52"/>
      <c r="E38" s="52"/>
      <c r="F38" s="52"/>
      <c r="G38" s="52"/>
      <c r="H38" s="52"/>
      <c r="I38" s="52"/>
      <c r="J38" s="52"/>
      <c r="K38" s="52"/>
      <c r="L38" s="83"/>
      <c r="M38" s="14"/>
      <c r="N38" s="14"/>
      <c r="O38" s="14"/>
      <c r="P38" s="14"/>
      <c r="R38" s="52"/>
      <c r="S38" s="59"/>
      <c r="T38" s="14"/>
      <c r="Y38" s="14"/>
      <c r="Z38" s="14"/>
      <c r="AA38" s="14"/>
    </row>
    <row r="39" spans="1:27" x14ac:dyDescent="0.2">
      <c r="A39" s="14"/>
      <c r="B39" s="176" t="s">
        <v>365</v>
      </c>
      <c r="C39" s="14"/>
      <c r="D39" s="83">
        <v>1.48</v>
      </c>
      <c r="E39" s="83"/>
      <c r="F39" s="83">
        <v>1.57</v>
      </c>
      <c r="G39" s="83"/>
      <c r="H39" s="83">
        <v>1.52</v>
      </c>
      <c r="I39" s="84"/>
      <c r="J39" s="83">
        <v>1.48</v>
      </c>
      <c r="K39" s="85"/>
      <c r="L39" s="83">
        <v>1.44</v>
      </c>
      <c r="M39" s="14"/>
      <c r="N39" s="83">
        <v>1.34</v>
      </c>
      <c r="O39" s="83"/>
      <c r="P39" s="83">
        <v>1.3</v>
      </c>
      <c r="R39" s="83">
        <v>1.23</v>
      </c>
      <c r="S39" s="59"/>
      <c r="T39" s="83">
        <v>1.25</v>
      </c>
      <c r="Y39" s="83"/>
      <c r="Z39" s="83"/>
      <c r="AA39" s="14"/>
    </row>
    <row r="40" spans="1:27" x14ac:dyDescent="0.2">
      <c r="A40" s="14"/>
      <c r="B40" s="176" t="s">
        <v>131</v>
      </c>
      <c r="C40" s="14"/>
      <c r="D40" s="81">
        <v>1.51</v>
      </c>
      <c r="E40" s="81"/>
      <c r="F40" s="81">
        <v>1.53</v>
      </c>
      <c r="G40" s="81"/>
      <c r="H40" s="81">
        <v>1.55</v>
      </c>
      <c r="I40" s="84"/>
      <c r="J40" s="81">
        <v>1.52</v>
      </c>
      <c r="K40" s="82"/>
      <c r="L40" s="81">
        <v>1.43</v>
      </c>
      <c r="M40" s="14"/>
      <c r="N40" s="81">
        <v>1.43</v>
      </c>
      <c r="O40" s="81"/>
      <c r="P40" s="81">
        <v>1.31</v>
      </c>
      <c r="R40" s="81">
        <v>1.24</v>
      </c>
      <c r="S40" s="59"/>
      <c r="T40" s="81">
        <v>1.24</v>
      </c>
      <c r="Y40" s="81"/>
      <c r="Z40" s="81"/>
      <c r="AA40" s="14"/>
    </row>
    <row r="41" spans="1:27" x14ac:dyDescent="0.2">
      <c r="A41" s="14"/>
      <c r="B41" s="176" t="s">
        <v>366</v>
      </c>
      <c r="C41" s="14"/>
      <c r="D41" s="81">
        <v>1.07</v>
      </c>
      <c r="E41" s="81"/>
      <c r="F41" s="81">
        <v>1.1100000000000001</v>
      </c>
      <c r="G41" s="81"/>
      <c r="H41" s="81">
        <v>1.1200000000000001</v>
      </c>
      <c r="I41" s="14"/>
      <c r="J41" s="81">
        <v>1.0900000000000001</v>
      </c>
      <c r="K41" s="82"/>
      <c r="L41" s="81">
        <v>1.1399999999999999</v>
      </c>
      <c r="M41" s="14"/>
      <c r="N41" s="81">
        <v>1.1100000000000001</v>
      </c>
      <c r="O41" s="81"/>
      <c r="P41" s="81">
        <v>1.1200000000000001</v>
      </c>
      <c r="R41" s="81">
        <v>1.05</v>
      </c>
      <c r="S41" s="59"/>
      <c r="T41" s="81">
        <v>1.07</v>
      </c>
      <c r="Y41" s="81"/>
      <c r="Z41" s="81"/>
      <c r="AA41" s="14"/>
    </row>
    <row r="42" spans="1:27" x14ac:dyDescent="0.2">
      <c r="A42" s="14"/>
      <c r="B42" s="176" t="s">
        <v>132</v>
      </c>
      <c r="C42" s="14"/>
      <c r="D42" s="81">
        <v>1.1299999999999999</v>
      </c>
      <c r="E42" s="81"/>
      <c r="F42" s="81">
        <v>1.1100000000000001</v>
      </c>
      <c r="G42" s="81"/>
      <c r="H42" s="81">
        <v>1.1100000000000001</v>
      </c>
      <c r="I42" s="14"/>
      <c r="J42" s="81">
        <v>1.1000000000000001</v>
      </c>
      <c r="K42" s="82"/>
      <c r="L42" s="81">
        <v>1.1000000000000001</v>
      </c>
      <c r="M42" s="14"/>
      <c r="N42" s="81">
        <v>1.1299999999999999</v>
      </c>
      <c r="O42" s="81"/>
      <c r="P42" s="81">
        <v>1.1200000000000001</v>
      </c>
      <c r="R42" s="81">
        <v>1.08</v>
      </c>
      <c r="S42" s="59"/>
      <c r="T42" s="81">
        <v>1.07</v>
      </c>
      <c r="Y42" s="81"/>
      <c r="Z42" s="81"/>
      <c r="AA42" s="14"/>
    </row>
    <row r="43" spans="1:27" ht="4.5" customHeight="1" x14ac:dyDescent="0.2">
      <c r="A43" s="14"/>
      <c r="B43" s="14"/>
      <c r="C43" s="14"/>
      <c r="D43" s="14"/>
      <c r="E43" s="14"/>
      <c r="F43" s="14"/>
      <c r="G43" s="14"/>
      <c r="H43" s="14"/>
      <c r="I43" s="14"/>
      <c r="J43" s="14"/>
      <c r="K43" s="14"/>
      <c r="L43" s="14"/>
      <c r="M43" s="14"/>
      <c r="N43" s="14"/>
      <c r="O43" s="14"/>
      <c r="P43" s="14"/>
      <c r="Q43" s="14"/>
      <c r="R43" s="14"/>
      <c r="S43" s="59"/>
      <c r="T43" s="14"/>
      <c r="U43" s="14"/>
      <c r="V43" s="14"/>
      <c r="W43" s="14"/>
      <c r="X43" s="14"/>
      <c r="Y43" s="14"/>
      <c r="Z43" s="14"/>
      <c r="AA43" s="14"/>
    </row>
    <row r="44" spans="1:27" ht="20.25" customHeight="1" x14ac:dyDescent="0.2">
      <c r="A44" s="14"/>
      <c r="B44" s="262" t="s">
        <v>268</v>
      </c>
      <c r="C44" s="262"/>
      <c r="D44" s="262"/>
      <c r="E44" s="262"/>
      <c r="F44" s="262"/>
      <c r="G44" s="262"/>
      <c r="H44" s="262"/>
      <c r="I44" s="262"/>
      <c r="J44" s="262"/>
      <c r="K44" s="262"/>
      <c r="L44" s="262"/>
      <c r="M44" s="262"/>
      <c r="N44" s="262"/>
      <c r="O44" s="262"/>
      <c r="P44" s="262"/>
      <c r="Q44" s="262"/>
      <c r="R44" s="262"/>
      <c r="S44" s="262"/>
      <c r="T44" s="262"/>
      <c r="U44" s="262"/>
      <c r="V44" s="262"/>
      <c r="W44" s="262"/>
      <c r="X44" s="262"/>
      <c r="Y44" s="262"/>
      <c r="Z44" s="262"/>
      <c r="AA44" s="262"/>
    </row>
    <row r="45" spans="1:27" ht="9.75" customHeight="1" x14ac:dyDescent="0.2">
      <c r="A45" s="14"/>
      <c r="B45" s="262" t="s">
        <v>269</v>
      </c>
      <c r="C45" s="262"/>
      <c r="D45" s="262"/>
      <c r="E45" s="262"/>
      <c r="F45" s="262"/>
      <c r="G45" s="262"/>
      <c r="H45" s="262"/>
      <c r="I45" s="262"/>
      <c r="J45" s="262"/>
      <c r="K45" s="262"/>
      <c r="L45" s="262"/>
      <c r="M45" s="262"/>
      <c r="N45" s="262"/>
      <c r="O45" s="262"/>
      <c r="P45" s="262"/>
      <c r="Q45" s="262"/>
      <c r="R45" s="262"/>
      <c r="S45" s="262"/>
      <c r="T45" s="262"/>
      <c r="U45" s="262"/>
      <c r="V45" s="262"/>
      <c r="W45" s="262"/>
      <c r="X45" s="262"/>
      <c r="Y45" s="262"/>
      <c r="Z45" s="262"/>
      <c r="AA45" s="262"/>
    </row>
    <row r="46" spans="1:27" s="172" customFormat="1" ht="20.25" customHeight="1" x14ac:dyDescent="0.2">
      <c r="A46" s="173"/>
      <c r="B46" s="286" t="s">
        <v>330</v>
      </c>
      <c r="C46" s="262"/>
      <c r="D46" s="262"/>
      <c r="E46" s="262"/>
      <c r="F46" s="262"/>
      <c r="G46" s="262"/>
      <c r="H46" s="262"/>
      <c r="I46" s="262"/>
      <c r="J46" s="262"/>
      <c r="K46" s="262"/>
      <c r="L46" s="262"/>
      <c r="M46" s="262"/>
      <c r="N46" s="262"/>
      <c r="O46" s="262"/>
      <c r="P46" s="262"/>
      <c r="Q46" s="262"/>
      <c r="R46" s="262"/>
      <c r="S46" s="262"/>
      <c r="T46" s="262"/>
      <c r="U46" s="262"/>
      <c r="V46" s="264"/>
      <c r="W46" s="264"/>
      <c r="X46" s="264"/>
      <c r="Y46" s="264"/>
      <c r="Z46" s="262"/>
      <c r="AA46" s="262"/>
    </row>
    <row r="47" spans="1:27" ht="10.5" customHeight="1" x14ac:dyDescent="0.2">
      <c r="A47" s="14"/>
      <c r="B47" s="262" t="s">
        <v>326</v>
      </c>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row>
    <row r="48" spans="1:27" ht="23.25" customHeight="1" x14ac:dyDescent="0.2">
      <c r="A48" s="14"/>
      <c r="B48" s="262" t="s">
        <v>367</v>
      </c>
      <c r="C48" s="262"/>
      <c r="D48" s="262"/>
      <c r="E48" s="262"/>
      <c r="F48" s="262"/>
      <c r="G48" s="262"/>
      <c r="H48" s="262"/>
      <c r="I48" s="262"/>
      <c r="J48" s="262"/>
      <c r="K48" s="262"/>
      <c r="L48" s="262"/>
      <c r="M48" s="262"/>
      <c r="N48" s="262"/>
      <c r="O48" s="262"/>
      <c r="P48" s="262"/>
      <c r="Q48" s="262"/>
      <c r="R48" s="262"/>
      <c r="S48" s="262"/>
      <c r="T48" s="262"/>
      <c r="U48" s="262"/>
      <c r="V48" s="262"/>
      <c r="W48" s="262"/>
      <c r="X48" s="262"/>
      <c r="Y48" s="262"/>
      <c r="Z48" s="262"/>
      <c r="AA48" s="262"/>
    </row>
    <row r="49" spans="1:27" ht="30.75" customHeight="1" x14ac:dyDescent="0.2">
      <c r="A49" s="14"/>
      <c r="B49" s="262" t="s">
        <v>368</v>
      </c>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row>
    <row r="50" spans="1:27" ht="9.75" customHeight="1" x14ac:dyDescent="0.2">
      <c r="A50" s="14"/>
      <c r="B50" s="262" t="s">
        <v>327</v>
      </c>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row>
    <row r="51" spans="1:27" x14ac:dyDescent="0.2">
      <c r="A51" s="14"/>
      <c r="B51" s="262" t="s">
        <v>328</v>
      </c>
      <c r="C51" s="262"/>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row>
    <row r="52" spans="1:27" ht="11.25" customHeight="1" x14ac:dyDescent="0.2">
      <c r="A52" s="14"/>
      <c r="B52" s="262" t="s">
        <v>329</v>
      </c>
      <c r="C52" s="262"/>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row>
    <row r="53" spans="1:27" x14ac:dyDescent="0.2">
      <c r="A53" s="14"/>
      <c r="B53" s="14"/>
      <c r="C53" s="14"/>
      <c r="D53" s="14"/>
      <c r="E53" s="14"/>
      <c r="F53" s="14"/>
      <c r="G53" s="14"/>
      <c r="H53" s="14"/>
      <c r="I53" s="14"/>
      <c r="J53" s="14"/>
      <c r="K53" s="14"/>
      <c r="L53" s="14"/>
      <c r="M53" s="14"/>
      <c r="N53" s="14"/>
      <c r="O53" s="14"/>
      <c r="P53" s="14"/>
      <c r="Q53" s="14"/>
      <c r="R53" s="14"/>
      <c r="S53" s="59"/>
      <c r="T53" s="14"/>
      <c r="U53" s="14"/>
      <c r="V53" s="14"/>
      <c r="W53" s="14"/>
      <c r="X53" s="14"/>
      <c r="Y53" s="14"/>
      <c r="Z53" s="14"/>
      <c r="AA53" s="14"/>
    </row>
    <row r="54" spans="1:27" x14ac:dyDescent="0.2">
      <c r="A54" s="14"/>
      <c r="B54" s="42"/>
      <c r="C54" s="14"/>
      <c r="D54" s="14"/>
      <c r="E54" s="14"/>
      <c r="F54" s="14"/>
      <c r="G54" s="14"/>
      <c r="H54" s="14"/>
      <c r="I54" s="14"/>
      <c r="J54" s="14"/>
      <c r="K54" s="14"/>
      <c r="L54" s="14"/>
      <c r="M54" s="14"/>
      <c r="N54" s="14"/>
      <c r="O54" s="14"/>
      <c r="P54" s="14"/>
      <c r="Q54" s="14"/>
      <c r="R54" s="14"/>
      <c r="S54" s="59"/>
      <c r="T54" s="14"/>
      <c r="U54" s="14"/>
      <c r="V54" s="14"/>
      <c r="W54" s="14"/>
      <c r="X54" s="14"/>
      <c r="Y54" s="14"/>
      <c r="Z54" s="14"/>
      <c r="AA54" s="14"/>
    </row>
    <row r="55" spans="1:27" x14ac:dyDescent="0.2">
      <c r="A55" s="14"/>
      <c r="B55" s="14"/>
      <c r="C55" s="14"/>
      <c r="D55" s="14"/>
      <c r="E55" s="14"/>
      <c r="F55" s="14"/>
      <c r="G55" s="14"/>
      <c r="H55" s="14"/>
      <c r="I55" s="14"/>
      <c r="J55" s="14"/>
      <c r="K55" s="14"/>
      <c r="L55" s="14"/>
      <c r="M55" s="14"/>
      <c r="N55" s="14"/>
      <c r="O55" s="14"/>
      <c r="P55" s="14"/>
      <c r="Q55" s="14"/>
      <c r="R55" s="14"/>
      <c r="S55" s="59"/>
      <c r="T55" s="14"/>
      <c r="U55" s="14"/>
      <c r="V55" s="14"/>
      <c r="W55" s="14"/>
      <c r="X55" s="14"/>
      <c r="Y55" s="14"/>
      <c r="Z55" s="14"/>
      <c r="AA55" s="14"/>
    </row>
    <row r="56" spans="1:27" x14ac:dyDescent="0.2">
      <c r="A56" s="14"/>
      <c r="B56" s="14"/>
      <c r="C56" s="14"/>
      <c r="D56" s="14"/>
      <c r="E56" s="14"/>
      <c r="F56" s="14"/>
      <c r="G56" s="14"/>
      <c r="H56" s="14"/>
      <c r="I56" s="14"/>
      <c r="J56" s="14"/>
      <c r="K56" s="14"/>
      <c r="L56" s="14"/>
      <c r="M56" s="14"/>
      <c r="N56" s="14"/>
      <c r="O56" s="14"/>
      <c r="P56" s="14"/>
      <c r="Q56" s="14"/>
      <c r="R56" s="14"/>
      <c r="S56" s="59"/>
      <c r="T56" s="14"/>
      <c r="U56" s="14"/>
      <c r="V56" s="14"/>
      <c r="W56" s="14"/>
      <c r="X56" s="14"/>
      <c r="Y56" s="14"/>
      <c r="Z56" s="14"/>
      <c r="AA56" s="14"/>
    </row>
    <row r="57" spans="1:27" x14ac:dyDescent="0.2">
      <c r="A57" s="14"/>
      <c r="B57" s="14"/>
      <c r="C57" s="14"/>
      <c r="D57" s="14"/>
      <c r="E57" s="14"/>
      <c r="F57" s="14"/>
      <c r="G57" s="14"/>
      <c r="H57" s="14"/>
      <c r="I57" s="14"/>
      <c r="J57" s="14"/>
      <c r="K57" s="14"/>
      <c r="L57" s="14"/>
      <c r="M57" s="14"/>
      <c r="N57" s="14"/>
      <c r="O57" s="14"/>
      <c r="P57" s="14"/>
      <c r="Q57" s="14"/>
      <c r="R57" s="14"/>
      <c r="S57" s="59"/>
      <c r="T57" s="14"/>
      <c r="U57" s="14"/>
      <c r="V57" s="14"/>
      <c r="W57" s="14"/>
      <c r="X57" s="14"/>
      <c r="Y57" s="14"/>
      <c r="Z57" s="14"/>
      <c r="AA57" s="14"/>
    </row>
    <row r="58" spans="1:27" x14ac:dyDescent="0.2">
      <c r="A58" s="14"/>
      <c r="B58" s="14"/>
      <c r="C58" s="14"/>
      <c r="D58" s="14"/>
      <c r="E58" s="14"/>
      <c r="F58" s="14"/>
      <c r="G58" s="14"/>
      <c r="H58" s="14"/>
      <c r="I58" s="14"/>
      <c r="J58" s="14"/>
      <c r="K58" s="14"/>
      <c r="L58" s="14"/>
      <c r="M58" s="14"/>
      <c r="N58" s="14"/>
      <c r="O58" s="14"/>
      <c r="P58" s="14"/>
      <c r="Q58" s="14"/>
      <c r="R58" s="14"/>
      <c r="S58" s="59"/>
      <c r="T58" s="14"/>
      <c r="U58" s="14"/>
      <c r="V58" s="14"/>
      <c r="W58" s="14"/>
      <c r="X58" s="14"/>
      <c r="Y58" s="14"/>
      <c r="Z58" s="14"/>
      <c r="AA58" s="14"/>
    </row>
    <row r="59" spans="1:27" x14ac:dyDescent="0.2">
      <c r="A59" s="14"/>
      <c r="B59" s="14"/>
      <c r="C59" s="14"/>
      <c r="D59" s="14"/>
      <c r="E59" s="14"/>
      <c r="F59" s="14"/>
      <c r="G59" s="14"/>
      <c r="H59" s="14"/>
      <c r="I59" s="14"/>
      <c r="J59" s="14"/>
      <c r="K59" s="14"/>
      <c r="L59" s="14"/>
      <c r="M59" s="14"/>
      <c r="N59" s="14"/>
      <c r="O59" s="14"/>
      <c r="P59" s="14"/>
      <c r="Q59" s="14"/>
      <c r="R59" s="14"/>
      <c r="S59" s="59"/>
      <c r="T59" s="14"/>
      <c r="U59" s="14"/>
      <c r="V59" s="14"/>
      <c r="W59" s="14"/>
      <c r="X59" s="14"/>
      <c r="Y59" s="14"/>
      <c r="Z59" s="14"/>
      <c r="AA59" s="14"/>
    </row>
    <row r="60" spans="1:27" x14ac:dyDescent="0.2">
      <c r="A60" s="14"/>
      <c r="B60" s="14"/>
      <c r="C60" s="14"/>
      <c r="D60" s="14"/>
      <c r="E60" s="14"/>
      <c r="F60" s="14"/>
      <c r="G60" s="14"/>
      <c r="H60" s="14"/>
      <c r="I60" s="14"/>
      <c r="J60" s="14"/>
      <c r="K60" s="14"/>
      <c r="L60" s="14"/>
      <c r="M60" s="14"/>
      <c r="N60" s="14"/>
      <c r="O60" s="14"/>
      <c r="P60" s="14"/>
      <c r="Q60" s="14"/>
      <c r="R60" s="14"/>
      <c r="S60" s="59"/>
      <c r="T60" s="14"/>
      <c r="U60" s="14"/>
      <c r="V60" s="14"/>
      <c r="W60" s="14"/>
      <c r="X60" s="14"/>
      <c r="Y60" s="14"/>
      <c r="Z60" s="14"/>
      <c r="AA60" s="14"/>
    </row>
    <row r="61" spans="1:27" x14ac:dyDescent="0.2">
      <c r="A61" s="14"/>
      <c r="B61" s="14"/>
      <c r="C61" s="14"/>
      <c r="D61" s="14"/>
      <c r="E61" s="14"/>
      <c r="F61" s="14"/>
      <c r="G61" s="14"/>
      <c r="H61" s="14"/>
      <c r="I61" s="14"/>
      <c r="J61" s="14"/>
      <c r="K61" s="14"/>
      <c r="L61" s="14"/>
      <c r="M61" s="14"/>
      <c r="N61" s="14"/>
      <c r="O61" s="14"/>
      <c r="P61" s="14"/>
      <c r="Q61" s="14"/>
      <c r="R61" s="14"/>
      <c r="S61" s="59"/>
      <c r="T61" s="14"/>
      <c r="U61" s="14"/>
      <c r="V61" s="14"/>
      <c r="W61" s="14"/>
      <c r="X61" s="14"/>
      <c r="Y61" s="14"/>
      <c r="Z61" s="14"/>
      <c r="AA61" s="14"/>
    </row>
    <row r="62" spans="1:27" x14ac:dyDescent="0.2">
      <c r="A62" s="14"/>
      <c r="B62" s="14"/>
      <c r="C62" s="14"/>
      <c r="D62" s="14"/>
      <c r="E62" s="14"/>
      <c r="F62" s="14"/>
      <c r="G62" s="14"/>
      <c r="H62" s="14"/>
      <c r="I62" s="14"/>
      <c r="J62" s="14"/>
      <c r="K62" s="14"/>
      <c r="L62" s="14"/>
      <c r="M62" s="14"/>
      <c r="N62" s="14"/>
      <c r="O62" s="14"/>
      <c r="P62" s="14"/>
      <c r="Q62" s="14"/>
      <c r="R62" s="14"/>
      <c r="S62" s="59"/>
      <c r="T62" s="14"/>
      <c r="U62" s="14"/>
      <c r="V62" s="14"/>
      <c r="W62" s="14"/>
      <c r="X62" s="14"/>
      <c r="Y62" s="14"/>
      <c r="Z62" s="14"/>
      <c r="AA62" s="14"/>
    </row>
    <row r="63" spans="1:27" x14ac:dyDescent="0.2">
      <c r="A63" s="14"/>
      <c r="B63" s="14"/>
      <c r="C63" s="14"/>
      <c r="D63" s="14"/>
      <c r="E63" s="14"/>
      <c r="F63" s="14"/>
      <c r="G63" s="14"/>
      <c r="H63" s="14"/>
      <c r="I63" s="14"/>
      <c r="J63" s="14"/>
      <c r="K63" s="14"/>
      <c r="L63" s="14"/>
      <c r="M63" s="14"/>
      <c r="N63" s="14"/>
      <c r="O63" s="14"/>
      <c r="P63" s="14"/>
      <c r="Q63" s="14"/>
      <c r="R63" s="14"/>
      <c r="S63" s="59"/>
      <c r="T63" s="14"/>
      <c r="U63" s="14"/>
      <c r="V63" s="14"/>
      <c r="W63" s="14"/>
      <c r="X63" s="14"/>
      <c r="Y63" s="14"/>
      <c r="Z63" s="14"/>
      <c r="AA63" s="14"/>
    </row>
    <row r="64" spans="1:27" x14ac:dyDescent="0.2">
      <c r="A64" s="14"/>
      <c r="B64" s="14"/>
      <c r="C64" s="14"/>
      <c r="D64" s="14"/>
      <c r="E64" s="14"/>
      <c r="F64" s="14"/>
      <c r="G64" s="14"/>
      <c r="H64" s="14"/>
      <c r="I64" s="14"/>
      <c r="J64" s="14"/>
      <c r="K64" s="14"/>
      <c r="L64" s="14"/>
      <c r="M64" s="14"/>
      <c r="N64" s="14"/>
      <c r="O64" s="14"/>
      <c r="P64" s="14"/>
      <c r="Q64" s="14"/>
      <c r="R64" s="14"/>
      <c r="S64" s="59"/>
      <c r="T64" s="14"/>
      <c r="U64" s="14"/>
      <c r="V64" s="14"/>
      <c r="W64" s="14"/>
      <c r="X64" s="14"/>
      <c r="Y64" s="14"/>
      <c r="Z64" s="14"/>
      <c r="AA64" s="14"/>
    </row>
    <row r="65" spans="1:27" x14ac:dyDescent="0.2">
      <c r="A65" s="14"/>
      <c r="B65" s="14"/>
      <c r="C65" s="14"/>
      <c r="D65" s="14"/>
      <c r="E65" s="14"/>
      <c r="F65" s="14"/>
      <c r="G65" s="14"/>
      <c r="H65" s="14"/>
      <c r="I65" s="14"/>
      <c r="J65" s="14"/>
      <c r="K65" s="14"/>
      <c r="L65" s="14"/>
      <c r="M65" s="14"/>
      <c r="N65" s="14"/>
      <c r="O65" s="14"/>
      <c r="P65" s="14"/>
      <c r="Q65" s="14"/>
      <c r="R65" s="14"/>
      <c r="S65" s="59"/>
      <c r="T65" s="14"/>
      <c r="U65" s="14"/>
      <c r="V65" s="14"/>
      <c r="W65" s="14"/>
      <c r="X65" s="14"/>
      <c r="Y65" s="14"/>
      <c r="Z65" s="14"/>
      <c r="AA65" s="14"/>
    </row>
    <row r="66" spans="1:27" x14ac:dyDescent="0.2">
      <c r="A66" s="14"/>
      <c r="B66" s="14"/>
      <c r="C66" s="14"/>
      <c r="D66" s="14"/>
      <c r="E66" s="14"/>
      <c r="F66" s="14"/>
      <c r="G66" s="14"/>
      <c r="H66" s="14"/>
      <c r="I66" s="14"/>
      <c r="J66" s="14"/>
      <c r="K66" s="14"/>
      <c r="L66" s="14"/>
      <c r="M66" s="14"/>
      <c r="N66" s="14"/>
      <c r="O66" s="14"/>
      <c r="P66" s="14"/>
      <c r="Q66" s="14"/>
      <c r="R66" s="14"/>
      <c r="S66" s="59"/>
      <c r="T66" s="14"/>
      <c r="U66" s="14"/>
      <c r="V66" s="14"/>
      <c r="W66" s="14"/>
      <c r="X66" s="14"/>
      <c r="Y66" s="14"/>
      <c r="Z66" s="14"/>
      <c r="AA66" s="14"/>
    </row>
    <row r="67" spans="1:27" x14ac:dyDescent="0.2">
      <c r="A67" s="14"/>
      <c r="B67" s="14"/>
      <c r="C67" s="14"/>
      <c r="D67" s="14"/>
      <c r="E67" s="14"/>
      <c r="F67" s="14"/>
      <c r="G67" s="14"/>
      <c r="H67" s="14"/>
      <c r="I67" s="14"/>
      <c r="J67" s="14"/>
      <c r="K67" s="14"/>
      <c r="L67" s="14"/>
      <c r="M67" s="14"/>
      <c r="N67" s="14"/>
      <c r="O67" s="14"/>
      <c r="P67" s="14"/>
      <c r="Q67" s="14"/>
      <c r="R67" s="14"/>
      <c r="S67" s="59"/>
      <c r="T67" s="14"/>
      <c r="U67" s="14"/>
      <c r="V67" s="14"/>
      <c r="W67" s="14"/>
      <c r="X67" s="14"/>
      <c r="Y67" s="14"/>
      <c r="Z67" s="14"/>
      <c r="AA67" s="14"/>
    </row>
    <row r="68" spans="1:27" x14ac:dyDescent="0.2">
      <c r="A68" s="14"/>
      <c r="B68" s="14"/>
      <c r="C68" s="14"/>
      <c r="D68" s="14"/>
      <c r="E68" s="14"/>
      <c r="F68" s="14"/>
      <c r="G68" s="14"/>
      <c r="H68" s="14"/>
      <c r="I68" s="14"/>
      <c r="J68" s="14"/>
      <c r="K68" s="14"/>
      <c r="L68" s="14"/>
      <c r="M68" s="14"/>
      <c r="N68" s="14"/>
      <c r="O68" s="14"/>
      <c r="P68" s="14"/>
      <c r="Q68" s="14"/>
      <c r="R68" s="14"/>
      <c r="S68" s="59"/>
      <c r="T68" s="14"/>
      <c r="U68" s="14"/>
      <c r="V68" s="14"/>
      <c r="W68" s="14"/>
      <c r="X68" s="14"/>
      <c r="Y68" s="14"/>
      <c r="Z68" s="14"/>
      <c r="AA68" s="14"/>
    </row>
    <row r="69" spans="1:27" x14ac:dyDescent="0.2">
      <c r="A69" s="14"/>
      <c r="B69" s="14"/>
      <c r="C69" s="14"/>
      <c r="D69" s="14"/>
      <c r="E69" s="14"/>
      <c r="F69" s="14"/>
      <c r="G69" s="14"/>
      <c r="H69" s="14"/>
      <c r="I69" s="14"/>
      <c r="J69" s="14"/>
      <c r="K69" s="14"/>
      <c r="L69" s="14"/>
      <c r="M69" s="14"/>
      <c r="N69" s="14"/>
      <c r="O69" s="14"/>
      <c r="P69" s="14"/>
      <c r="Q69" s="14"/>
      <c r="R69" s="14"/>
      <c r="S69" s="59"/>
      <c r="T69" s="14"/>
      <c r="U69" s="14"/>
      <c r="V69" s="14"/>
      <c r="W69" s="14"/>
      <c r="X69" s="14"/>
      <c r="Y69" s="14"/>
      <c r="Z69" s="14"/>
      <c r="AA69" s="14"/>
    </row>
    <row r="70" spans="1:27" x14ac:dyDescent="0.2">
      <c r="A70" s="14"/>
      <c r="B70" s="14"/>
      <c r="C70" s="14"/>
      <c r="D70" s="14"/>
      <c r="E70" s="14"/>
      <c r="F70" s="14"/>
      <c r="G70" s="14"/>
      <c r="H70" s="14"/>
      <c r="I70" s="14"/>
      <c r="J70" s="14"/>
      <c r="K70" s="14"/>
      <c r="L70" s="14"/>
      <c r="M70" s="14"/>
      <c r="N70" s="14"/>
      <c r="O70" s="14"/>
      <c r="P70" s="14"/>
      <c r="Q70" s="14"/>
      <c r="R70" s="14"/>
      <c r="S70" s="59"/>
      <c r="T70" s="14"/>
      <c r="U70" s="14"/>
      <c r="V70" s="14"/>
      <c r="W70" s="14"/>
      <c r="X70" s="14"/>
      <c r="Y70" s="14"/>
      <c r="Z70" s="14"/>
      <c r="AA70" s="14"/>
    </row>
    <row r="71" spans="1:27" x14ac:dyDescent="0.2">
      <c r="A71" s="14"/>
      <c r="B71" s="14"/>
      <c r="C71" s="14"/>
      <c r="D71" s="14"/>
      <c r="E71" s="14"/>
      <c r="F71" s="14"/>
      <c r="G71" s="14"/>
      <c r="H71" s="14"/>
      <c r="I71" s="14"/>
      <c r="J71" s="14"/>
      <c r="K71" s="14"/>
      <c r="L71" s="14"/>
      <c r="M71" s="14"/>
      <c r="N71" s="14"/>
      <c r="O71" s="14"/>
      <c r="P71" s="14"/>
      <c r="Q71" s="14"/>
      <c r="R71" s="14"/>
      <c r="S71" s="59"/>
      <c r="T71" s="14"/>
      <c r="U71" s="14"/>
      <c r="V71" s="14"/>
      <c r="W71" s="14"/>
      <c r="X71" s="14"/>
      <c r="Y71" s="14"/>
      <c r="Z71" s="14"/>
      <c r="AA71" s="14"/>
    </row>
    <row r="72" spans="1:27" x14ac:dyDescent="0.2">
      <c r="A72" s="14"/>
      <c r="B72" s="14"/>
      <c r="C72" s="14"/>
      <c r="D72" s="14"/>
      <c r="E72" s="14"/>
      <c r="F72" s="14"/>
      <c r="G72" s="14"/>
      <c r="H72" s="14"/>
      <c r="I72" s="14"/>
      <c r="J72" s="14"/>
      <c r="K72" s="14"/>
      <c r="L72" s="14"/>
      <c r="M72" s="14"/>
      <c r="N72" s="14"/>
      <c r="O72" s="14"/>
      <c r="P72" s="14"/>
      <c r="Q72" s="14"/>
      <c r="R72" s="14"/>
      <c r="S72" s="59"/>
      <c r="T72" s="14"/>
      <c r="U72" s="14"/>
      <c r="V72" s="14"/>
      <c r="W72" s="14"/>
      <c r="X72" s="14"/>
      <c r="Y72" s="14"/>
      <c r="Z72" s="14"/>
      <c r="AA72" s="14"/>
    </row>
    <row r="73" spans="1:27" x14ac:dyDescent="0.2">
      <c r="A73" s="14"/>
      <c r="B73" s="14"/>
      <c r="C73" s="14"/>
      <c r="D73" s="14"/>
      <c r="E73" s="14"/>
      <c r="F73" s="14"/>
      <c r="G73" s="14"/>
      <c r="H73" s="14"/>
      <c r="I73" s="14"/>
      <c r="J73" s="14"/>
      <c r="K73" s="14"/>
      <c r="L73" s="14"/>
      <c r="M73" s="14"/>
      <c r="N73" s="14"/>
      <c r="O73" s="14"/>
      <c r="P73" s="14"/>
      <c r="Q73" s="14"/>
      <c r="R73" s="14"/>
      <c r="S73" s="59"/>
      <c r="T73" s="14"/>
      <c r="U73" s="14"/>
      <c r="V73" s="14"/>
      <c r="W73" s="14"/>
      <c r="X73" s="14"/>
      <c r="Y73" s="14"/>
      <c r="Z73" s="14"/>
      <c r="AA73" s="14"/>
    </row>
    <row r="74" spans="1:27" x14ac:dyDescent="0.2">
      <c r="A74" s="14"/>
      <c r="B74" s="14"/>
      <c r="C74" s="14"/>
      <c r="D74" s="14"/>
      <c r="E74" s="14"/>
      <c r="F74" s="14"/>
      <c r="G74" s="14"/>
      <c r="H74" s="14"/>
      <c r="I74" s="14"/>
      <c r="J74" s="14"/>
      <c r="K74" s="14"/>
      <c r="L74" s="14"/>
      <c r="M74" s="14"/>
      <c r="N74" s="14"/>
      <c r="O74" s="14"/>
      <c r="P74" s="14"/>
      <c r="Q74" s="14"/>
      <c r="R74" s="14"/>
      <c r="S74" s="59"/>
      <c r="T74" s="14"/>
      <c r="U74" s="14"/>
      <c r="V74" s="14"/>
      <c r="W74" s="14"/>
      <c r="X74" s="14"/>
      <c r="Y74" s="14"/>
      <c r="Z74" s="14"/>
      <c r="AA74" s="14"/>
    </row>
    <row r="75" spans="1:27" x14ac:dyDescent="0.2">
      <c r="A75" s="14"/>
      <c r="B75" s="14"/>
      <c r="C75" s="14"/>
      <c r="D75" s="14"/>
      <c r="E75" s="14"/>
      <c r="F75" s="14"/>
      <c r="G75" s="14"/>
      <c r="H75" s="14"/>
      <c r="I75" s="14"/>
      <c r="J75" s="14"/>
      <c r="K75" s="14"/>
      <c r="L75" s="14"/>
      <c r="M75" s="14"/>
      <c r="N75" s="14"/>
      <c r="O75" s="14"/>
      <c r="P75" s="14"/>
      <c r="Q75" s="14"/>
      <c r="R75" s="14"/>
      <c r="S75" s="59"/>
      <c r="T75" s="14"/>
      <c r="U75" s="14"/>
      <c r="V75" s="14"/>
      <c r="W75" s="14"/>
      <c r="X75" s="14"/>
      <c r="Y75" s="14"/>
      <c r="Z75" s="14"/>
      <c r="AA75" s="14"/>
    </row>
    <row r="76" spans="1:27" x14ac:dyDescent="0.2">
      <c r="A76" s="14"/>
      <c r="B76" s="14"/>
      <c r="C76" s="14"/>
      <c r="D76" s="14"/>
      <c r="E76" s="14"/>
      <c r="F76" s="14"/>
      <c r="G76" s="14"/>
      <c r="H76" s="14"/>
      <c r="I76" s="14"/>
      <c r="J76" s="14"/>
      <c r="K76" s="14"/>
      <c r="L76" s="14"/>
      <c r="M76" s="14"/>
      <c r="N76" s="14"/>
      <c r="O76" s="14"/>
      <c r="P76" s="14"/>
      <c r="Q76" s="14"/>
      <c r="R76" s="14"/>
      <c r="S76" s="59"/>
      <c r="T76" s="14"/>
      <c r="U76" s="14"/>
      <c r="V76" s="14"/>
      <c r="W76" s="14"/>
      <c r="X76" s="14"/>
      <c r="Y76" s="14"/>
      <c r="Z76" s="14"/>
      <c r="AA76" s="14"/>
    </row>
    <row r="77" spans="1:27" x14ac:dyDescent="0.2">
      <c r="A77" s="14"/>
      <c r="B77" s="14"/>
      <c r="C77" s="14"/>
      <c r="D77" s="14"/>
      <c r="E77" s="14"/>
      <c r="F77" s="14"/>
      <c r="G77" s="14"/>
      <c r="H77" s="14"/>
      <c r="I77" s="14"/>
      <c r="J77" s="14"/>
      <c r="K77" s="14"/>
      <c r="L77" s="14"/>
      <c r="M77" s="14"/>
      <c r="N77" s="14"/>
      <c r="O77" s="14"/>
      <c r="P77" s="14"/>
      <c r="Q77" s="14"/>
      <c r="R77" s="14"/>
      <c r="S77" s="59"/>
      <c r="T77" s="14"/>
      <c r="U77" s="14"/>
      <c r="V77" s="14"/>
      <c r="W77" s="14"/>
      <c r="X77" s="14"/>
      <c r="Y77" s="14"/>
      <c r="Z77" s="14"/>
      <c r="AA77" s="14"/>
    </row>
    <row r="78" spans="1:27" x14ac:dyDescent="0.2">
      <c r="A78" s="14"/>
      <c r="B78" s="14"/>
      <c r="C78" s="14"/>
      <c r="D78" s="14"/>
      <c r="E78" s="14"/>
      <c r="F78" s="14"/>
      <c r="G78" s="14"/>
      <c r="H78" s="14"/>
      <c r="I78" s="14"/>
      <c r="J78" s="14"/>
      <c r="K78" s="14"/>
      <c r="L78" s="14"/>
      <c r="M78" s="14"/>
      <c r="N78" s="14"/>
      <c r="O78" s="14"/>
      <c r="P78" s="14"/>
      <c r="Q78" s="14"/>
      <c r="R78" s="14"/>
      <c r="S78" s="59"/>
      <c r="T78" s="14"/>
      <c r="U78" s="14"/>
      <c r="V78" s="14"/>
      <c r="W78" s="14"/>
      <c r="X78" s="14"/>
      <c r="Y78" s="14"/>
      <c r="Z78" s="14"/>
      <c r="AA78" s="14"/>
    </row>
    <row r="79" spans="1:27" x14ac:dyDescent="0.2">
      <c r="A79" s="14"/>
      <c r="B79" s="14"/>
      <c r="C79" s="14"/>
      <c r="D79" s="14"/>
      <c r="E79" s="14"/>
      <c r="F79" s="14"/>
      <c r="G79" s="14"/>
      <c r="H79" s="14"/>
      <c r="I79" s="14"/>
      <c r="J79" s="14"/>
      <c r="K79" s="14"/>
      <c r="L79" s="14"/>
      <c r="M79" s="14"/>
      <c r="N79" s="14"/>
      <c r="O79" s="14"/>
      <c r="P79" s="14"/>
      <c r="Q79" s="14"/>
      <c r="R79" s="14"/>
      <c r="S79" s="59"/>
      <c r="T79" s="14"/>
      <c r="U79" s="14"/>
      <c r="V79" s="14"/>
      <c r="W79" s="14"/>
      <c r="X79" s="14"/>
      <c r="Y79" s="14"/>
      <c r="Z79" s="14"/>
      <c r="AA79" s="14"/>
    </row>
    <row r="80" spans="1:27" x14ac:dyDescent="0.2">
      <c r="A80" s="14"/>
      <c r="B80" s="14"/>
      <c r="C80" s="14"/>
      <c r="D80" s="14"/>
      <c r="E80" s="14"/>
      <c r="F80" s="14"/>
      <c r="G80" s="14"/>
      <c r="H80" s="14"/>
      <c r="I80" s="14"/>
      <c r="J80" s="14"/>
      <c r="K80" s="14"/>
      <c r="L80" s="14"/>
      <c r="M80" s="14"/>
      <c r="N80" s="14"/>
      <c r="O80" s="14"/>
      <c r="P80" s="14"/>
      <c r="Q80" s="14"/>
      <c r="R80" s="14"/>
      <c r="S80" s="59"/>
      <c r="T80" s="14"/>
      <c r="U80" s="14"/>
      <c r="V80" s="14"/>
      <c r="W80" s="14"/>
      <c r="X80" s="14"/>
      <c r="Y80" s="14"/>
      <c r="Z80" s="14"/>
      <c r="AA80" s="14"/>
    </row>
    <row r="81" spans="1:27" x14ac:dyDescent="0.2">
      <c r="A81" s="14"/>
      <c r="B81" s="14"/>
      <c r="C81" s="14"/>
      <c r="D81" s="14"/>
      <c r="E81" s="14"/>
      <c r="F81" s="14"/>
      <c r="G81" s="14"/>
      <c r="H81" s="14"/>
      <c r="I81" s="14"/>
      <c r="J81" s="14"/>
      <c r="K81" s="14"/>
      <c r="L81" s="14"/>
      <c r="M81" s="14"/>
      <c r="N81" s="14"/>
      <c r="O81" s="14"/>
      <c r="P81" s="14"/>
      <c r="Q81" s="14"/>
      <c r="R81" s="14"/>
      <c r="S81" s="59"/>
      <c r="T81" s="14"/>
      <c r="U81" s="14"/>
      <c r="V81" s="14"/>
      <c r="W81" s="14"/>
      <c r="X81" s="14"/>
      <c r="Y81" s="14"/>
      <c r="Z81" s="14"/>
      <c r="AA81" s="14"/>
    </row>
    <row r="82" spans="1:27" x14ac:dyDescent="0.2">
      <c r="A82" s="14"/>
      <c r="B82" s="14"/>
      <c r="C82" s="14"/>
      <c r="D82" s="14"/>
      <c r="E82" s="14"/>
      <c r="F82" s="14"/>
      <c r="G82" s="14"/>
      <c r="H82" s="14"/>
      <c r="I82" s="14"/>
      <c r="J82" s="14"/>
      <c r="K82" s="14"/>
      <c r="L82" s="14"/>
      <c r="M82" s="14"/>
      <c r="N82" s="14"/>
      <c r="O82" s="14"/>
      <c r="P82" s="14"/>
      <c r="Q82" s="14"/>
      <c r="R82" s="14"/>
      <c r="S82" s="59"/>
      <c r="T82" s="14"/>
      <c r="U82" s="14"/>
      <c r="V82" s="14"/>
      <c r="W82" s="14"/>
      <c r="X82" s="14"/>
      <c r="Y82" s="14"/>
      <c r="Z82" s="14"/>
      <c r="AA82" s="14"/>
    </row>
    <row r="83" spans="1:27" x14ac:dyDescent="0.2">
      <c r="A83" s="14"/>
      <c r="B83" s="14"/>
      <c r="C83" s="14"/>
      <c r="D83" s="14"/>
      <c r="E83" s="14"/>
      <c r="F83" s="14"/>
      <c r="G83" s="14"/>
      <c r="H83" s="14"/>
      <c r="I83" s="14"/>
      <c r="J83" s="14"/>
      <c r="K83" s="14"/>
      <c r="L83" s="14"/>
      <c r="M83" s="14"/>
      <c r="N83" s="14"/>
      <c r="O83" s="14"/>
      <c r="P83" s="14"/>
      <c r="Q83" s="14"/>
      <c r="R83" s="14"/>
      <c r="S83" s="59"/>
      <c r="T83" s="14"/>
      <c r="U83" s="14"/>
      <c r="V83" s="14"/>
      <c r="W83" s="14"/>
      <c r="X83" s="14"/>
      <c r="Y83" s="14"/>
      <c r="Z83" s="14"/>
      <c r="AA83" s="14"/>
    </row>
    <row r="84" spans="1:27" x14ac:dyDescent="0.2">
      <c r="A84" s="14"/>
      <c r="B84" s="14"/>
      <c r="C84" s="14"/>
      <c r="D84" s="14"/>
      <c r="E84" s="14"/>
      <c r="F84" s="14"/>
      <c r="G84" s="14"/>
      <c r="H84" s="14"/>
      <c r="I84" s="14"/>
      <c r="J84" s="14"/>
      <c r="K84" s="14"/>
      <c r="L84" s="14"/>
      <c r="M84" s="14"/>
      <c r="N84" s="14"/>
      <c r="O84" s="14"/>
      <c r="P84" s="14"/>
      <c r="Q84" s="14"/>
      <c r="R84" s="14"/>
      <c r="S84" s="59"/>
      <c r="T84" s="14"/>
      <c r="U84" s="14"/>
      <c r="V84" s="14"/>
      <c r="W84" s="14"/>
      <c r="X84" s="14"/>
      <c r="Y84" s="14"/>
      <c r="Z84" s="14"/>
      <c r="AA84" s="14"/>
    </row>
    <row r="85" spans="1:27" x14ac:dyDescent="0.2">
      <c r="A85" s="14"/>
      <c r="B85" s="14"/>
      <c r="C85" s="14"/>
      <c r="D85" s="14"/>
      <c r="E85" s="14"/>
      <c r="F85" s="14"/>
      <c r="G85" s="14"/>
      <c r="H85" s="14"/>
      <c r="I85" s="14"/>
      <c r="J85" s="14"/>
      <c r="K85" s="14"/>
      <c r="L85" s="14"/>
      <c r="M85" s="14"/>
      <c r="N85" s="14"/>
      <c r="O85" s="14"/>
      <c r="P85" s="14"/>
      <c r="Q85" s="14"/>
      <c r="R85" s="14"/>
      <c r="S85" s="59"/>
      <c r="T85" s="14"/>
      <c r="U85" s="14"/>
      <c r="V85" s="14"/>
      <c r="W85" s="14"/>
      <c r="X85" s="14"/>
      <c r="Y85" s="14"/>
      <c r="Z85" s="14"/>
      <c r="AA85" s="14"/>
    </row>
    <row r="86" spans="1:27" x14ac:dyDescent="0.2">
      <c r="A86" s="14"/>
      <c r="B86" s="14"/>
      <c r="C86" s="14"/>
      <c r="D86" s="14"/>
      <c r="E86" s="14"/>
      <c r="F86" s="14"/>
      <c r="G86" s="14"/>
      <c r="H86" s="14"/>
      <c r="I86" s="14"/>
      <c r="J86" s="14"/>
      <c r="K86" s="14"/>
      <c r="L86" s="14"/>
      <c r="M86" s="14"/>
      <c r="N86" s="14"/>
      <c r="O86" s="14"/>
      <c r="P86" s="14"/>
      <c r="Q86" s="14"/>
      <c r="R86" s="14"/>
      <c r="S86" s="59"/>
      <c r="T86" s="14"/>
      <c r="U86" s="14"/>
      <c r="V86" s="14"/>
      <c r="W86" s="14"/>
      <c r="X86" s="14"/>
      <c r="Y86" s="14"/>
      <c r="Z86" s="14"/>
      <c r="AA86" s="14"/>
    </row>
    <row r="87" spans="1:27" x14ac:dyDescent="0.2">
      <c r="A87" s="14"/>
      <c r="B87" s="14"/>
      <c r="C87" s="14"/>
      <c r="D87" s="14"/>
      <c r="E87" s="14"/>
      <c r="F87" s="14"/>
      <c r="G87" s="14"/>
      <c r="H87" s="14"/>
      <c r="I87" s="14"/>
      <c r="J87" s="14"/>
      <c r="K87" s="14"/>
      <c r="L87" s="14"/>
      <c r="M87" s="14"/>
      <c r="N87" s="14"/>
      <c r="O87" s="14"/>
      <c r="P87" s="14"/>
      <c r="Q87" s="14"/>
      <c r="R87" s="14"/>
      <c r="S87" s="59"/>
      <c r="T87" s="14"/>
      <c r="U87" s="14"/>
      <c r="V87" s="14"/>
      <c r="W87" s="14"/>
      <c r="X87" s="14"/>
      <c r="Y87" s="14"/>
      <c r="Z87" s="14"/>
      <c r="AA87" s="14"/>
    </row>
    <row r="88" spans="1:27" x14ac:dyDescent="0.2">
      <c r="A88" s="14"/>
      <c r="B88" s="14"/>
      <c r="C88" s="14"/>
      <c r="D88" s="14"/>
      <c r="E88" s="14"/>
      <c r="F88" s="14"/>
      <c r="G88" s="14"/>
      <c r="H88" s="14"/>
      <c r="I88" s="14"/>
      <c r="J88" s="14"/>
      <c r="K88" s="14"/>
      <c r="L88" s="14"/>
      <c r="M88" s="14"/>
      <c r="N88" s="14"/>
      <c r="O88" s="14"/>
      <c r="P88" s="14"/>
      <c r="Q88" s="14"/>
      <c r="R88" s="14"/>
      <c r="S88" s="59"/>
      <c r="T88" s="14"/>
      <c r="U88" s="14"/>
      <c r="V88" s="14"/>
      <c r="W88" s="14"/>
      <c r="X88" s="14"/>
      <c r="Y88" s="14"/>
      <c r="Z88" s="14"/>
      <c r="AA88" s="14"/>
    </row>
    <row r="89" spans="1:27" x14ac:dyDescent="0.2">
      <c r="A89" s="14"/>
      <c r="B89" s="14"/>
      <c r="C89" s="14"/>
      <c r="D89" s="14"/>
      <c r="E89" s="14"/>
      <c r="F89" s="14"/>
      <c r="G89" s="14"/>
      <c r="H89" s="14"/>
      <c r="I89" s="14"/>
      <c r="J89" s="14"/>
      <c r="K89" s="14"/>
      <c r="L89" s="14"/>
      <c r="M89" s="14"/>
      <c r="N89" s="14"/>
      <c r="O89" s="14"/>
      <c r="P89" s="14"/>
      <c r="Q89" s="14"/>
      <c r="R89" s="14"/>
      <c r="S89" s="59"/>
      <c r="T89" s="14"/>
      <c r="U89" s="14"/>
      <c r="V89" s="14"/>
      <c r="W89" s="14"/>
      <c r="X89" s="14"/>
      <c r="Y89" s="14"/>
      <c r="Z89" s="14"/>
      <c r="AA89" s="14"/>
    </row>
    <row r="90" spans="1:27" x14ac:dyDescent="0.2">
      <c r="A90" s="14"/>
      <c r="B90" s="14"/>
      <c r="C90" s="14"/>
      <c r="D90" s="14"/>
      <c r="E90" s="14"/>
      <c r="F90" s="14"/>
      <c r="G90" s="14"/>
      <c r="H90" s="14"/>
      <c r="I90" s="14"/>
      <c r="J90" s="14"/>
      <c r="K90" s="14"/>
      <c r="L90" s="14"/>
      <c r="M90" s="14"/>
      <c r="N90" s="14"/>
      <c r="O90" s="14"/>
      <c r="P90" s="14"/>
      <c r="Q90" s="14"/>
      <c r="R90" s="14"/>
      <c r="S90" s="59"/>
      <c r="T90" s="14"/>
      <c r="U90" s="14"/>
      <c r="V90" s="14"/>
      <c r="W90" s="14"/>
      <c r="X90" s="14"/>
      <c r="Y90" s="14"/>
      <c r="Z90" s="14"/>
      <c r="AA90" s="14"/>
    </row>
    <row r="91" spans="1:27" x14ac:dyDescent="0.2">
      <c r="A91" s="14"/>
      <c r="B91" s="14"/>
      <c r="C91" s="14"/>
      <c r="D91" s="14"/>
      <c r="E91" s="14"/>
      <c r="F91" s="14"/>
      <c r="G91" s="14"/>
      <c r="H91" s="14"/>
      <c r="I91" s="14"/>
      <c r="J91" s="14"/>
      <c r="K91" s="14"/>
      <c r="L91" s="14"/>
      <c r="M91" s="14"/>
      <c r="N91" s="14"/>
      <c r="O91" s="14"/>
      <c r="P91" s="14"/>
      <c r="Q91" s="14"/>
      <c r="R91" s="14"/>
      <c r="S91" s="59"/>
      <c r="T91" s="14"/>
      <c r="U91" s="14"/>
      <c r="V91" s="14"/>
      <c r="W91" s="14"/>
      <c r="X91" s="14"/>
      <c r="Y91" s="14"/>
      <c r="Z91" s="14"/>
      <c r="AA91" s="14"/>
    </row>
    <row r="92" spans="1:27" x14ac:dyDescent="0.2">
      <c r="A92" s="14"/>
      <c r="B92" s="14"/>
      <c r="C92" s="14"/>
      <c r="D92" s="14"/>
      <c r="E92" s="14"/>
      <c r="F92" s="14"/>
      <c r="G92" s="14"/>
      <c r="H92" s="14"/>
      <c r="I92" s="14"/>
      <c r="J92" s="14"/>
      <c r="K92" s="14"/>
      <c r="L92" s="14"/>
      <c r="M92" s="14"/>
      <c r="N92" s="14"/>
      <c r="O92" s="14"/>
      <c r="P92" s="14"/>
      <c r="Q92" s="14"/>
      <c r="R92" s="14"/>
      <c r="S92" s="59"/>
      <c r="T92" s="14"/>
      <c r="U92" s="14"/>
      <c r="V92" s="14"/>
      <c r="W92" s="14"/>
      <c r="X92" s="14"/>
      <c r="Y92" s="14"/>
      <c r="Z92" s="14"/>
      <c r="AA92" s="14"/>
    </row>
    <row r="93" spans="1:27" x14ac:dyDescent="0.2">
      <c r="A93" s="14"/>
      <c r="B93" s="14"/>
      <c r="C93" s="14"/>
      <c r="D93" s="14"/>
      <c r="E93" s="14"/>
      <c r="F93" s="14"/>
      <c r="G93" s="14"/>
      <c r="H93" s="14"/>
      <c r="I93" s="14"/>
      <c r="J93" s="14"/>
      <c r="K93" s="14"/>
      <c r="L93" s="14"/>
      <c r="M93" s="14"/>
      <c r="N93" s="14"/>
      <c r="O93" s="14"/>
      <c r="P93" s="14"/>
      <c r="Q93" s="14"/>
      <c r="R93" s="14"/>
      <c r="S93" s="59"/>
      <c r="T93" s="14"/>
      <c r="U93" s="14"/>
      <c r="V93" s="14"/>
      <c r="W93" s="14"/>
      <c r="X93" s="14"/>
      <c r="Y93" s="14"/>
      <c r="Z93" s="14"/>
      <c r="AA93" s="14"/>
    </row>
    <row r="94" spans="1:27" x14ac:dyDescent="0.2">
      <c r="A94" s="14"/>
      <c r="B94" s="14"/>
      <c r="C94" s="14"/>
      <c r="D94" s="14"/>
      <c r="E94" s="14"/>
      <c r="F94" s="14"/>
      <c r="G94" s="14"/>
      <c r="H94" s="14"/>
      <c r="I94" s="14"/>
      <c r="J94" s="14"/>
      <c r="K94" s="14"/>
      <c r="L94" s="14"/>
      <c r="M94" s="14"/>
      <c r="N94" s="14"/>
      <c r="O94" s="14"/>
      <c r="P94" s="14"/>
      <c r="Q94" s="14"/>
      <c r="R94" s="14"/>
      <c r="S94" s="59"/>
      <c r="T94" s="14"/>
      <c r="U94" s="14"/>
      <c r="V94" s="14"/>
      <c r="W94" s="14"/>
      <c r="X94" s="14"/>
      <c r="Y94" s="14"/>
      <c r="Z94" s="14"/>
      <c r="AA94" s="14"/>
    </row>
    <row r="95" spans="1:27" x14ac:dyDescent="0.2">
      <c r="A95" s="14"/>
      <c r="B95" s="14"/>
      <c r="C95" s="14"/>
      <c r="D95" s="14"/>
      <c r="E95" s="14"/>
      <c r="F95" s="14"/>
      <c r="G95" s="14"/>
      <c r="H95" s="14"/>
      <c r="I95" s="14"/>
      <c r="J95" s="14"/>
      <c r="K95" s="14"/>
      <c r="L95" s="14"/>
      <c r="M95" s="14"/>
      <c r="N95" s="14"/>
      <c r="O95" s="14"/>
      <c r="P95" s="14"/>
      <c r="Q95" s="14"/>
      <c r="R95" s="14"/>
      <c r="S95" s="59"/>
      <c r="T95" s="14"/>
      <c r="U95" s="14"/>
      <c r="V95" s="14"/>
      <c r="W95" s="14"/>
      <c r="X95" s="14"/>
      <c r="Y95" s="14"/>
      <c r="Z95" s="14"/>
      <c r="AA95" s="14"/>
    </row>
    <row r="96" spans="1:27" x14ac:dyDescent="0.2">
      <c r="A96" s="14"/>
      <c r="B96" s="14"/>
      <c r="C96" s="14"/>
      <c r="D96" s="14"/>
      <c r="E96" s="14"/>
      <c r="F96" s="14"/>
      <c r="G96" s="14"/>
      <c r="H96" s="14"/>
      <c r="I96" s="14"/>
      <c r="J96" s="14"/>
      <c r="K96" s="14"/>
      <c r="L96" s="14"/>
      <c r="M96" s="14"/>
      <c r="N96" s="14"/>
      <c r="O96" s="14"/>
      <c r="P96" s="14"/>
      <c r="Q96" s="14"/>
      <c r="R96" s="14"/>
      <c r="S96" s="59"/>
      <c r="T96" s="14"/>
      <c r="U96" s="14"/>
      <c r="V96" s="14"/>
      <c r="W96" s="14"/>
      <c r="X96" s="14"/>
      <c r="Y96" s="14"/>
      <c r="Z96" s="14"/>
      <c r="AA96" s="14"/>
    </row>
    <row r="97" spans="1:27" x14ac:dyDescent="0.2">
      <c r="A97" s="14"/>
      <c r="B97" s="14"/>
      <c r="C97" s="14"/>
      <c r="D97" s="14"/>
      <c r="E97" s="14"/>
      <c r="F97" s="14"/>
      <c r="G97" s="14"/>
      <c r="H97" s="14"/>
      <c r="I97" s="14"/>
      <c r="J97" s="14"/>
      <c r="K97" s="14"/>
      <c r="L97" s="14"/>
      <c r="M97" s="14"/>
      <c r="N97" s="14"/>
      <c r="O97" s="14"/>
      <c r="P97" s="14"/>
      <c r="Q97" s="14"/>
      <c r="R97" s="14"/>
      <c r="S97" s="59"/>
      <c r="T97" s="14"/>
      <c r="U97" s="14"/>
      <c r="V97" s="14"/>
      <c r="W97" s="14"/>
      <c r="X97" s="14"/>
      <c r="Y97" s="14"/>
      <c r="Z97" s="14"/>
      <c r="AA97" s="14"/>
    </row>
    <row r="98" spans="1:27" x14ac:dyDescent="0.2">
      <c r="A98" s="14"/>
      <c r="B98" s="14"/>
      <c r="C98" s="14"/>
      <c r="D98" s="14"/>
      <c r="E98" s="14"/>
      <c r="F98" s="14"/>
      <c r="G98" s="14"/>
      <c r="H98" s="14"/>
      <c r="I98" s="14"/>
      <c r="J98" s="14"/>
      <c r="K98" s="14"/>
      <c r="L98" s="14"/>
      <c r="M98" s="14"/>
      <c r="N98" s="14"/>
      <c r="O98" s="14"/>
      <c r="P98" s="14"/>
      <c r="Q98" s="14"/>
      <c r="R98" s="14"/>
      <c r="S98" s="59"/>
      <c r="T98" s="14"/>
      <c r="U98" s="14"/>
      <c r="V98" s="14"/>
      <c r="W98" s="14"/>
      <c r="X98" s="14"/>
      <c r="Y98" s="14"/>
      <c r="Z98" s="14"/>
      <c r="AA98" s="14"/>
    </row>
    <row r="99" spans="1:27" x14ac:dyDescent="0.2">
      <c r="A99" s="14"/>
      <c r="B99" s="14"/>
      <c r="C99" s="14"/>
      <c r="D99" s="14"/>
      <c r="E99" s="14"/>
      <c r="F99" s="14"/>
      <c r="G99" s="14"/>
      <c r="H99" s="14"/>
      <c r="I99" s="14"/>
      <c r="J99" s="14"/>
      <c r="K99" s="14"/>
      <c r="L99" s="14"/>
      <c r="M99" s="14"/>
      <c r="N99" s="14"/>
      <c r="O99" s="14"/>
      <c r="P99" s="14"/>
      <c r="Q99" s="14"/>
      <c r="R99" s="14"/>
      <c r="S99" s="59"/>
      <c r="T99" s="14"/>
      <c r="U99" s="14"/>
      <c r="V99" s="14"/>
      <c r="W99" s="14"/>
      <c r="X99" s="14"/>
      <c r="Y99" s="14"/>
      <c r="Z99" s="14"/>
      <c r="AA99" s="14"/>
    </row>
    <row r="100" spans="1:27" x14ac:dyDescent="0.2">
      <c r="A100" s="14"/>
      <c r="B100" s="14"/>
      <c r="C100" s="14"/>
      <c r="D100" s="14"/>
      <c r="E100" s="14"/>
      <c r="F100" s="14"/>
      <c r="G100" s="14"/>
      <c r="H100" s="14"/>
      <c r="I100" s="14"/>
      <c r="J100" s="14"/>
      <c r="K100" s="14"/>
      <c r="L100" s="14"/>
      <c r="M100" s="14"/>
      <c r="N100" s="14"/>
      <c r="O100" s="14"/>
      <c r="P100" s="14"/>
      <c r="Q100" s="14"/>
      <c r="R100" s="14"/>
      <c r="S100" s="59"/>
      <c r="T100" s="14"/>
      <c r="U100" s="14"/>
      <c r="V100" s="14"/>
      <c r="W100" s="14"/>
      <c r="X100" s="14"/>
      <c r="Y100" s="14"/>
      <c r="Z100" s="14"/>
      <c r="AA100" s="14"/>
    </row>
  </sheetData>
  <mergeCells count="12">
    <mergeCell ref="B49:AA49"/>
    <mergeCell ref="B52:AA52"/>
    <mergeCell ref="B3:R3"/>
    <mergeCell ref="D6:J6"/>
    <mergeCell ref="L6:R6"/>
    <mergeCell ref="B44:AA44"/>
    <mergeCell ref="B48:AA48"/>
    <mergeCell ref="B47:AA47"/>
    <mergeCell ref="B45:AA45"/>
    <mergeCell ref="B50:AA50"/>
    <mergeCell ref="B51:AA51"/>
    <mergeCell ref="B46:AA46"/>
  </mergeCells>
  <pageMargins left="0.45" right="0.45" top="0.5" bottom="0.5" header="0.3" footer="0.25"/>
  <pageSetup scale="87"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A98"/>
  <sheetViews>
    <sheetView workbookViewId="0">
      <selection activeCell="C10" sqref="C10"/>
    </sheetView>
  </sheetViews>
  <sheetFormatPr defaultColWidth="21.5" defaultRowHeight="11.25" x14ac:dyDescent="0.2"/>
  <cols>
    <col min="1" max="1" width="1" style="18" customWidth="1"/>
    <col min="2" max="2" width="45.83203125" style="18" customWidth="1"/>
    <col min="3" max="3" width="0.6640625" style="18" customWidth="1"/>
    <col min="4" max="4" width="9.33203125" style="18" customWidth="1"/>
    <col min="5" max="5" width="0.6640625" style="18" customWidth="1"/>
    <col min="6" max="6" width="9.33203125" style="18" customWidth="1"/>
    <col min="7" max="7" width="0.6640625" style="18" customWidth="1"/>
    <col min="8" max="8" width="9.33203125" style="18" customWidth="1"/>
    <col min="9" max="9" width="0.6640625" style="18" customWidth="1"/>
    <col min="10" max="10" width="9.33203125" style="18" customWidth="1"/>
    <col min="11" max="11" width="0.6640625" style="18" customWidth="1"/>
    <col min="12" max="12" width="9.33203125" style="18" customWidth="1"/>
    <col min="13" max="13" width="0.6640625" style="18" customWidth="1"/>
    <col min="14" max="14" width="9.33203125" style="18" customWidth="1"/>
    <col min="15" max="15" width="0.6640625" style="18" customWidth="1"/>
    <col min="16" max="16" width="9.33203125" style="18" customWidth="1"/>
    <col min="17" max="17" width="0.6640625" style="18" customWidth="1"/>
    <col min="18" max="18" width="9.33203125" style="18" customWidth="1"/>
    <col min="19" max="19" width="0.6640625" style="18" customWidth="1"/>
    <col min="20" max="20" width="9.33203125" style="18" customWidth="1"/>
    <col min="21" max="21" width="0.6640625" style="18" hidden="1" customWidth="1"/>
    <col min="22" max="22" width="9.33203125" style="18" hidden="1" customWidth="1"/>
    <col min="23" max="23" width="0.6640625" style="18" hidden="1" customWidth="1"/>
    <col min="24" max="24" width="9.33203125" style="18" hidden="1" customWidth="1"/>
    <col min="25" max="25" width="0.6640625" style="18" hidden="1" customWidth="1"/>
    <col min="26" max="26" width="9.33203125" style="18" hidden="1" customWidth="1"/>
    <col min="27" max="27" width="4" style="18" customWidth="1"/>
    <col min="28" max="16384" width="21.5" style="18"/>
  </cols>
  <sheetData>
    <row r="1" spans="1:27" ht="13.5" customHeight="1" x14ac:dyDescent="0.2">
      <c r="A1" s="14"/>
      <c r="B1" s="163" t="s">
        <v>21</v>
      </c>
      <c r="C1" s="14"/>
      <c r="D1" s="14"/>
      <c r="E1" s="14"/>
      <c r="F1" s="14"/>
      <c r="G1" s="14"/>
      <c r="H1" s="14"/>
      <c r="I1" s="14"/>
      <c r="J1" s="14"/>
      <c r="K1" s="14"/>
      <c r="L1" s="14"/>
      <c r="M1" s="14"/>
      <c r="N1" s="14"/>
      <c r="O1" s="14"/>
      <c r="P1" s="44"/>
      <c r="Q1" s="14"/>
      <c r="R1" s="14"/>
      <c r="S1" s="14"/>
      <c r="T1" s="14"/>
      <c r="U1" s="14"/>
      <c r="V1" s="14"/>
      <c r="W1" s="14"/>
      <c r="X1" s="14"/>
      <c r="Y1" s="14"/>
      <c r="Z1" s="14"/>
      <c r="AA1" s="14"/>
    </row>
    <row r="2" spans="1:27" ht="13.5" customHeight="1" x14ac:dyDescent="0.2">
      <c r="A2" s="14"/>
      <c r="B2" s="163" t="s">
        <v>133</v>
      </c>
      <c r="C2" s="14"/>
      <c r="D2" s="14"/>
      <c r="E2" s="14"/>
      <c r="F2" s="14"/>
      <c r="G2" s="14"/>
      <c r="H2" s="14"/>
      <c r="I2" s="14"/>
      <c r="J2" s="14"/>
      <c r="K2" s="14"/>
      <c r="L2" s="14"/>
      <c r="M2" s="14"/>
      <c r="N2" s="14"/>
      <c r="O2" s="14"/>
      <c r="P2" s="14"/>
      <c r="Q2" s="14"/>
      <c r="R2" s="14"/>
      <c r="S2" s="14"/>
      <c r="T2" s="14"/>
      <c r="U2" s="14"/>
      <c r="V2" s="14"/>
      <c r="W2" s="14"/>
      <c r="X2" s="14"/>
      <c r="Y2" s="14"/>
      <c r="Z2" s="14"/>
      <c r="AA2" s="14"/>
    </row>
    <row r="3" spans="1:27" x14ac:dyDescent="0.2">
      <c r="A3" s="14"/>
      <c r="B3" s="14"/>
      <c r="C3" s="14"/>
      <c r="D3" s="16"/>
      <c r="E3" s="16"/>
      <c r="F3" s="16"/>
      <c r="G3" s="16"/>
      <c r="H3" s="16"/>
      <c r="I3" s="16"/>
      <c r="J3" s="16"/>
      <c r="K3" s="14"/>
      <c r="L3" s="16"/>
      <c r="M3" s="16"/>
      <c r="N3" s="16"/>
      <c r="O3" s="16"/>
      <c r="P3" s="16"/>
      <c r="Q3" s="16"/>
      <c r="R3" s="16"/>
      <c r="S3" s="14"/>
      <c r="T3" s="48" t="s">
        <v>114</v>
      </c>
      <c r="U3" s="48" t="s">
        <v>114</v>
      </c>
      <c r="V3" s="48" t="s">
        <v>114</v>
      </c>
      <c r="W3" s="48" t="s">
        <v>114</v>
      </c>
      <c r="X3" s="48" t="s">
        <v>114</v>
      </c>
      <c r="Y3" s="48" t="s">
        <v>114</v>
      </c>
      <c r="Z3" s="48" t="s">
        <v>114</v>
      </c>
      <c r="AA3" s="14"/>
    </row>
    <row r="4" spans="1:27" x14ac:dyDescent="0.2">
      <c r="A4" s="14"/>
      <c r="B4" s="14"/>
      <c r="C4" s="14"/>
      <c r="D4" s="16"/>
      <c r="E4" s="16"/>
      <c r="F4" s="16"/>
      <c r="G4" s="16"/>
      <c r="H4" s="16"/>
      <c r="I4" s="16"/>
      <c r="J4" s="16"/>
      <c r="K4" s="14"/>
      <c r="L4" s="16"/>
      <c r="M4" s="16"/>
      <c r="N4" s="16"/>
      <c r="O4" s="16"/>
      <c r="P4" s="16"/>
      <c r="Q4" s="16"/>
      <c r="R4" s="16"/>
      <c r="S4" s="14"/>
      <c r="T4" s="48" t="s">
        <v>114</v>
      </c>
      <c r="U4" s="48" t="s">
        <v>114</v>
      </c>
      <c r="V4" s="48" t="s">
        <v>114</v>
      </c>
      <c r="W4" s="48" t="s">
        <v>114</v>
      </c>
      <c r="X4" s="48" t="s">
        <v>114</v>
      </c>
      <c r="Y4" s="48" t="s">
        <v>114</v>
      </c>
      <c r="Z4" s="48" t="s">
        <v>114</v>
      </c>
      <c r="AA4" s="14"/>
    </row>
    <row r="5" spans="1:27" s="13" customFormat="1" x14ac:dyDescent="0.2">
      <c r="A5" s="45"/>
      <c r="B5" s="45"/>
      <c r="C5" s="45"/>
      <c r="D5" s="259">
        <v>2015</v>
      </c>
      <c r="E5" s="260"/>
      <c r="F5" s="260"/>
      <c r="G5" s="260"/>
      <c r="H5" s="260"/>
      <c r="I5" s="260"/>
      <c r="J5" s="260"/>
      <c r="K5" s="45"/>
      <c r="L5" s="259">
        <v>2016</v>
      </c>
      <c r="M5" s="260"/>
      <c r="N5" s="260"/>
      <c r="O5" s="260"/>
      <c r="P5" s="260"/>
      <c r="Q5" s="260"/>
      <c r="R5" s="260"/>
      <c r="S5" s="45"/>
      <c r="T5" s="111" t="s">
        <v>101</v>
      </c>
      <c r="U5" s="108"/>
      <c r="V5" s="111" t="s">
        <v>114</v>
      </c>
      <c r="W5" s="111" t="s">
        <v>114</v>
      </c>
      <c r="X5" s="111" t="s">
        <v>114</v>
      </c>
      <c r="Y5" s="111" t="s">
        <v>114</v>
      </c>
      <c r="AA5" s="45"/>
    </row>
    <row r="6" spans="1:27" s="13" customFormat="1" x14ac:dyDescent="0.2">
      <c r="A6" s="108"/>
      <c r="B6" s="110" t="s">
        <v>134</v>
      </c>
      <c r="C6" s="109"/>
      <c r="D6" s="111" t="s">
        <v>23</v>
      </c>
      <c r="E6" s="109"/>
      <c r="F6" s="111" t="s">
        <v>24</v>
      </c>
      <c r="G6" s="109"/>
      <c r="H6" s="111" t="s">
        <v>25</v>
      </c>
      <c r="I6" s="109"/>
      <c r="J6" s="111" t="s">
        <v>26</v>
      </c>
      <c r="K6" s="109"/>
      <c r="L6" s="120" t="s">
        <v>23</v>
      </c>
      <c r="M6" s="109"/>
      <c r="N6" s="120" t="s">
        <v>24</v>
      </c>
      <c r="O6" s="109"/>
      <c r="P6" s="120" t="s">
        <v>25</v>
      </c>
      <c r="Q6" s="109"/>
      <c r="R6" s="121" t="s">
        <v>26</v>
      </c>
      <c r="S6" s="109"/>
      <c r="T6" s="120" t="s">
        <v>23</v>
      </c>
      <c r="U6" s="109"/>
      <c r="V6" s="121" t="s">
        <v>24</v>
      </c>
      <c r="W6" s="109"/>
      <c r="X6" s="121" t="s">
        <v>25</v>
      </c>
      <c r="Y6" s="114"/>
      <c r="Z6" s="121" t="s">
        <v>26</v>
      </c>
      <c r="AA6" s="109"/>
    </row>
    <row r="7" spans="1:27" x14ac:dyDescent="0.2">
      <c r="A7" s="14"/>
      <c r="B7" s="18" t="s">
        <v>320</v>
      </c>
      <c r="C7" s="14"/>
      <c r="D7" s="72">
        <v>1686000000000</v>
      </c>
      <c r="E7" s="66"/>
      <c r="F7" s="72">
        <f>+D25</f>
        <v>1717000000000</v>
      </c>
      <c r="G7" s="66"/>
      <c r="H7" s="72">
        <f>+F25</f>
        <v>1700000000000</v>
      </c>
      <c r="I7" s="66"/>
      <c r="J7" s="72">
        <f>+H25</f>
        <v>1625000000000</v>
      </c>
      <c r="K7" s="73"/>
      <c r="L7" s="72">
        <f>+J25</f>
        <v>1625000000000</v>
      </c>
      <c r="M7" s="73"/>
      <c r="N7" s="72">
        <f>+L25</f>
        <v>1639000000000</v>
      </c>
      <c r="O7" s="73"/>
      <c r="P7" s="72">
        <f>+N25</f>
        <v>1664000000000</v>
      </c>
      <c r="Q7" s="73"/>
      <c r="R7" s="72">
        <f>+P25</f>
        <v>1715000000000</v>
      </c>
      <c r="S7" s="72">
        <f>+Q25</f>
        <v>0</v>
      </c>
      <c r="T7" s="72">
        <f>+R25</f>
        <v>1648000000000</v>
      </c>
      <c r="U7" s="66"/>
      <c r="AA7" s="14"/>
    </row>
    <row r="8" spans="1:27" x14ac:dyDescent="0.2">
      <c r="A8" s="14"/>
      <c r="B8" s="14"/>
      <c r="C8" s="14"/>
      <c r="D8" s="69"/>
      <c r="E8" s="69"/>
      <c r="F8" s="69"/>
      <c r="G8" s="69"/>
      <c r="H8" s="69"/>
      <c r="I8" s="69"/>
      <c r="J8" s="69"/>
      <c r="K8" s="69"/>
      <c r="M8" s="69"/>
      <c r="O8" s="69"/>
      <c r="S8" s="69"/>
      <c r="T8" s="69"/>
      <c r="U8" s="69"/>
      <c r="V8" s="69"/>
      <c r="W8" s="69"/>
      <c r="X8" s="69"/>
      <c r="Y8" s="69"/>
      <c r="AA8" s="14"/>
    </row>
    <row r="9" spans="1:27" x14ac:dyDescent="0.2">
      <c r="A9" s="14"/>
      <c r="B9" s="18" t="s">
        <v>353</v>
      </c>
      <c r="C9" s="14"/>
      <c r="D9" s="69"/>
      <c r="E9" s="69"/>
      <c r="F9" s="69"/>
      <c r="G9" s="69"/>
      <c r="H9" s="69"/>
      <c r="I9" s="69"/>
      <c r="J9" s="69"/>
      <c r="K9" s="69"/>
      <c r="M9" s="69"/>
      <c r="O9" s="69"/>
      <c r="S9" s="69"/>
      <c r="T9" s="69"/>
      <c r="V9" s="69"/>
      <c r="W9" s="69"/>
      <c r="X9" s="69"/>
      <c r="Y9" s="69"/>
      <c r="AA9" s="14"/>
    </row>
    <row r="10" spans="1:27" x14ac:dyDescent="0.2">
      <c r="A10" s="14"/>
      <c r="B10" s="19" t="s">
        <v>135</v>
      </c>
      <c r="C10" s="14"/>
      <c r="D10" s="69"/>
      <c r="E10" s="69"/>
      <c r="F10" s="69"/>
      <c r="G10" s="69"/>
      <c r="H10" s="69"/>
      <c r="I10" s="69"/>
      <c r="J10" s="69"/>
      <c r="K10" s="69"/>
      <c r="M10" s="69"/>
      <c r="O10" s="69"/>
      <c r="S10" s="69"/>
      <c r="T10" s="69"/>
      <c r="V10" s="69"/>
      <c r="W10" s="69"/>
      <c r="X10" s="69"/>
      <c r="Y10" s="69"/>
      <c r="AA10" s="14"/>
    </row>
    <row r="11" spans="1:27" x14ac:dyDescent="0.2">
      <c r="A11" s="14"/>
      <c r="B11" s="21" t="s">
        <v>120</v>
      </c>
      <c r="C11" s="14"/>
      <c r="D11" s="67">
        <v>-5000000000</v>
      </c>
      <c r="E11" s="69"/>
      <c r="F11" s="67">
        <v>-11000000000</v>
      </c>
      <c r="G11" s="69"/>
      <c r="H11" s="67">
        <v>-5000000000</v>
      </c>
      <c r="I11" s="69"/>
      <c r="J11" s="67">
        <v>-10000000000</v>
      </c>
      <c r="K11" s="69"/>
      <c r="L11" s="67">
        <v>-2000000000</v>
      </c>
      <c r="N11" s="67">
        <v>-2000000000</v>
      </c>
      <c r="O11" s="69"/>
      <c r="P11" s="67">
        <v>-6000000000</v>
      </c>
      <c r="R11" s="67">
        <v>-5000000000</v>
      </c>
      <c r="S11" s="69"/>
      <c r="T11" s="67">
        <v>-4000000000</v>
      </c>
      <c r="Y11" s="69"/>
      <c r="AA11" s="14"/>
    </row>
    <row r="12" spans="1:27" x14ac:dyDescent="0.2">
      <c r="A12" s="14"/>
      <c r="B12" s="21" t="s">
        <v>121</v>
      </c>
      <c r="C12" s="14"/>
      <c r="D12" s="67">
        <v>3000000000</v>
      </c>
      <c r="E12" s="69"/>
      <c r="F12" s="67">
        <v>-2000000000</v>
      </c>
      <c r="G12" s="69"/>
      <c r="H12" s="67">
        <v>-4000000000</v>
      </c>
      <c r="I12" s="69"/>
      <c r="J12" s="67">
        <v>2000000000</v>
      </c>
      <c r="K12" s="69"/>
      <c r="L12" s="67">
        <v>0</v>
      </c>
      <c r="N12" s="67">
        <v>-3000000000</v>
      </c>
      <c r="O12" s="69"/>
      <c r="P12" s="67">
        <v>-1000000000</v>
      </c>
      <c r="R12" s="67">
        <v>-1000000000</v>
      </c>
      <c r="S12" s="69"/>
      <c r="T12" s="67">
        <v>2000000000</v>
      </c>
      <c r="Y12" s="69"/>
      <c r="AA12" s="14"/>
    </row>
    <row r="13" spans="1:27" x14ac:dyDescent="0.2">
      <c r="A13" s="14"/>
      <c r="B13" s="21" t="s">
        <v>267</v>
      </c>
      <c r="C13" s="14"/>
      <c r="D13" s="67">
        <v>8000000000</v>
      </c>
      <c r="E13" s="69"/>
      <c r="F13" s="67">
        <v>5000000000</v>
      </c>
      <c r="G13" s="69"/>
      <c r="H13" s="67">
        <v>11000000000</v>
      </c>
      <c r="I13" s="69"/>
      <c r="J13" s="67">
        <v>11000000000</v>
      </c>
      <c r="K13" s="69"/>
      <c r="L13" s="67">
        <v>14000000000</v>
      </c>
      <c r="N13" s="67">
        <v>15000000000</v>
      </c>
      <c r="O13" s="69"/>
      <c r="P13" s="67">
        <v>4000000000</v>
      </c>
      <c r="R13" s="67">
        <v>-7000000000</v>
      </c>
      <c r="S13" s="69"/>
      <c r="T13" s="67">
        <v>14000000000</v>
      </c>
      <c r="Y13" s="69"/>
      <c r="AA13" s="14"/>
    </row>
    <row r="14" spans="1:27" x14ac:dyDescent="0.2">
      <c r="A14" s="14"/>
      <c r="B14" s="21" t="s">
        <v>123</v>
      </c>
      <c r="C14" s="14"/>
      <c r="D14" s="70">
        <v>1000000000</v>
      </c>
      <c r="E14" s="69"/>
      <c r="F14" s="70">
        <v>2000000000</v>
      </c>
      <c r="G14" s="69"/>
      <c r="H14" s="70">
        <v>2000000000</v>
      </c>
      <c r="I14" s="69"/>
      <c r="J14" s="70">
        <v>4000000000</v>
      </c>
      <c r="K14" s="69"/>
      <c r="L14" s="70">
        <v>0</v>
      </c>
      <c r="N14" s="70">
        <v>2000000000</v>
      </c>
      <c r="O14" s="69"/>
      <c r="P14" s="70">
        <v>7000000000</v>
      </c>
      <c r="R14" s="70">
        <v>3000000000</v>
      </c>
      <c r="S14" s="69"/>
      <c r="T14" s="70">
        <v>2000000000</v>
      </c>
      <c r="Y14" s="71"/>
      <c r="AA14" s="14"/>
    </row>
    <row r="15" spans="1:27" x14ac:dyDescent="0.2">
      <c r="A15" s="14"/>
      <c r="B15" s="29" t="s">
        <v>136</v>
      </c>
      <c r="C15" s="14"/>
      <c r="D15" s="92">
        <f>SUM(D11:D14)</f>
        <v>7000000000</v>
      </c>
      <c r="E15" s="93"/>
      <c r="F15" s="92">
        <f>SUM(F11:F14)</f>
        <v>-6000000000</v>
      </c>
      <c r="G15" s="93"/>
      <c r="H15" s="92">
        <f>SUM(H11:H14)</f>
        <v>4000000000</v>
      </c>
      <c r="I15" s="93"/>
      <c r="J15" s="92">
        <f t="shared" ref="J15:S15" si="0">SUM(J11:J14)</f>
        <v>7000000000</v>
      </c>
      <c r="K15" s="92">
        <f t="shared" si="0"/>
        <v>0</v>
      </c>
      <c r="L15" s="92">
        <f t="shared" si="0"/>
        <v>12000000000</v>
      </c>
      <c r="M15" s="92">
        <f t="shared" si="0"/>
        <v>0</v>
      </c>
      <c r="N15" s="92">
        <f t="shared" si="0"/>
        <v>12000000000</v>
      </c>
      <c r="O15" s="92">
        <f t="shared" si="0"/>
        <v>0</v>
      </c>
      <c r="P15" s="92">
        <f t="shared" si="0"/>
        <v>4000000000</v>
      </c>
      <c r="Q15" s="92">
        <f t="shared" si="0"/>
        <v>0</v>
      </c>
      <c r="R15" s="92">
        <f>SUM(R11:R14)</f>
        <v>-10000000000</v>
      </c>
      <c r="S15" s="92">
        <f t="shared" si="0"/>
        <v>0</v>
      </c>
      <c r="T15" s="92">
        <f>SUM(T11:T14)</f>
        <v>14000000000</v>
      </c>
      <c r="Y15" s="93"/>
      <c r="AA15" s="14"/>
    </row>
    <row r="16" spans="1:27" x14ac:dyDescent="0.2">
      <c r="A16" s="14"/>
      <c r="B16" s="21" t="s">
        <v>122</v>
      </c>
      <c r="C16" s="14"/>
      <c r="D16" s="67">
        <v>8000000000</v>
      </c>
      <c r="E16" s="69"/>
      <c r="F16" s="67">
        <v>-10000000000</v>
      </c>
      <c r="G16" s="69"/>
      <c r="H16" s="67">
        <v>-10000000000</v>
      </c>
      <c r="I16" s="69"/>
      <c r="J16" s="67">
        <v>-17000000000</v>
      </c>
      <c r="K16" s="69"/>
      <c r="L16" s="67">
        <v>-11000000000</v>
      </c>
      <c r="N16" s="67">
        <v>-17000000000</v>
      </c>
      <c r="O16" s="69"/>
      <c r="P16" s="67">
        <v>-3000000000</v>
      </c>
      <c r="R16" s="67">
        <v>-1000000000</v>
      </c>
      <c r="S16" s="69"/>
      <c r="T16" s="67">
        <v>0</v>
      </c>
      <c r="Y16" s="69"/>
      <c r="AA16" s="14"/>
    </row>
    <row r="17" spans="1:27" ht="22.5" x14ac:dyDescent="0.2">
      <c r="A17" s="14"/>
      <c r="B17" s="29" t="s">
        <v>137</v>
      </c>
      <c r="C17" s="14"/>
      <c r="D17" s="92">
        <f>+D15+D16</f>
        <v>15000000000</v>
      </c>
      <c r="E17" s="93"/>
      <c r="F17" s="92">
        <f>+F15+F16</f>
        <v>-16000000000</v>
      </c>
      <c r="G17" s="93"/>
      <c r="H17" s="92">
        <f>+H15+H16</f>
        <v>-6000000000</v>
      </c>
      <c r="I17" s="93"/>
      <c r="J17" s="92">
        <f t="shared" ref="J17:S17" si="1">+J15+J16</f>
        <v>-10000000000</v>
      </c>
      <c r="K17" s="92">
        <f t="shared" si="1"/>
        <v>0</v>
      </c>
      <c r="L17" s="92">
        <f t="shared" si="1"/>
        <v>1000000000</v>
      </c>
      <c r="M17" s="92">
        <f t="shared" si="1"/>
        <v>0</v>
      </c>
      <c r="N17" s="92">
        <f t="shared" si="1"/>
        <v>-5000000000</v>
      </c>
      <c r="O17" s="92">
        <f t="shared" si="1"/>
        <v>0</v>
      </c>
      <c r="P17" s="92">
        <f t="shared" si="1"/>
        <v>1000000000</v>
      </c>
      <c r="Q17" s="92">
        <f t="shared" si="1"/>
        <v>0</v>
      </c>
      <c r="R17" s="92">
        <f t="shared" si="1"/>
        <v>-11000000000</v>
      </c>
      <c r="S17" s="92">
        <f t="shared" si="1"/>
        <v>0</v>
      </c>
      <c r="T17" s="92">
        <f t="shared" ref="T17" si="2">+T15+T16</f>
        <v>14000000000</v>
      </c>
      <c r="Y17" s="93"/>
      <c r="AA17" s="14"/>
    </row>
    <row r="18" spans="1:27" x14ac:dyDescent="0.2">
      <c r="A18" s="14"/>
      <c r="B18" s="19" t="s">
        <v>138</v>
      </c>
      <c r="C18" s="14"/>
      <c r="D18" s="69"/>
      <c r="E18" s="69"/>
      <c r="F18" s="69"/>
      <c r="G18" s="69"/>
      <c r="H18" s="69"/>
      <c r="I18" s="69"/>
      <c r="J18" s="69"/>
      <c r="K18" s="69"/>
      <c r="L18" s="69"/>
      <c r="N18" s="69"/>
      <c r="O18" s="69"/>
      <c r="P18" s="69"/>
      <c r="R18" s="69"/>
      <c r="S18" s="69"/>
      <c r="T18" s="69"/>
      <c r="Y18" s="69"/>
      <c r="AA18" s="14"/>
    </row>
    <row r="19" spans="1:27" x14ac:dyDescent="0.2">
      <c r="A19" s="14"/>
      <c r="B19" s="21" t="s">
        <v>124</v>
      </c>
      <c r="C19" s="14"/>
      <c r="D19" s="70">
        <v>1000000000</v>
      </c>
      <c r="E19" s="69"/>
      <c r="F19" s="70">
        <v>-11000000000</v>
      </c>
      <c r="G19" s="69"/>
      <c r="H19" s="70">
        <v>-9000000000</v>
      </c>
      <c r="I19" s="69"/>
      <c r="J19" s="70">
        <v>1000000000</v>
      </c>
      <c r="K19" s="69"/>
      <c r="L19" s="70">
        <v>-9000000000</v>
      </c>
      <c r="N19" s="70">
        <v>4000000000</v>
      </c>
      <c r="O19" s="69"/>
      <c r="P19" s="70">
        <v>-1000000000</v>
      </c>
      <c r="R19" s="70">
        <v>-3000000000</v>
      </c>
      <c r="S19" s="69"/>
      <c r="T19" s="70">
        <v>13000000000</v>
      </c>
      <c r="Y19" s="71"/>
      <c r="AA19" s="14"/>
    </row>
    <row r="20" spans="1:27" x14ac:dyDescent="0.2">
      <c r="A20" s="14"/>
      <c r="B20" s="29" t="s">
        <v>139</v>
      </c>
      <c r="C20" s="14"/>
      <c r="D20" s="92">
        <f>+D17+D19</f>
        <v>16000000000</v>
      </c>
      <c r="E20" s="93"/>
      <c r="F20" s="92">
        <f>+F17+F19</f>
        <v>-27000000000</v>
      </c>
      <c r="G20" s="93"/>
      <c r="H20" s="92">
        <f>+H17+H19</f>
        <v>-15000000000</v>
      </c>
      <c r="I20" s="93"/>
      <c r="J20" s="92">
        <f t="shared" ref="J20:S20" si="3">+J17+J19</f>
        <v>-9000000000</v>
      </c>
      <c r="K20" s="92">
        <f t="shared" si="3"/>
        <v>0</v>
      </c>
      <c r="L20" s="92">
        <f t="shared" si="3"/>
        <v>-8000000000</v>
      </c>
      <c r="M20" s="92">
        <f t="shared" si="3"/>
        <v>0</v>
      </c>
      <c r="N20" s="92">
        <f t="shared" si="3"/>
        <v>-1000000000</v>
      </c>
      <c r="O20" s="92">
        <f t="shared" si="3"/>
        <v>0</v>
      </c>
      <c r="P20" s="92">
        <f t="shared" si="3"/>
        <v>0</v>
      </c>
      <c r="Q20" s="92">
        <f t="shared" si="3"/>
        <v>0</v>
      </c>
      <c r="R20" s="92">
        <f t="shared" si="3"/>
        <v>-14000000000</v>
      </c>
      <c r="S20" s="92">
        <f t="shared" si="3"/>
        <v>0</v>
      </c>
      <c r="T20" s="92">
        <f t="shared" ref="T20" si="4">+T17+T19</f>
        <v>27000000000</v>
      </c>
      <c r="Y20" s="93"/>
      <c r="AA20" s="14"/>
    </row>
    <row r="21" spans="1:27" x14ac:dyDescent="0.2">
      <c r="A21" s="14"/>
      <c r="B21" s="19" t="s">
        <v>140</v>
      </c>
      <c r="C21" s="14"/>
      <c r="D21" s="67">
        <v>32000000000</v>
      </c>
      <c r="E21" s="69"/>
      <c r="F21" s="67">
        <v>-29000000000</v>
      </c>
      <c r="G21" s="69"/>
      <c r="H21" s="67">
        <v>-35000000000</v>
      </c>
      <c r="I21" s="69"/>
      <c r="J21" s="67">
        <v>24000000000</v>
      </c>
      <c r="K21" s="69"/>
      <c r="L21" s="67">
        <v>41000000000</v>
      </c>
      <c r="N21" s="67">
        <v>71000000000</v>
      </c>
      <c r="O21" s="69"/>
      <c r="P21" s="67">
        <v>80000000000</v>
      </c>
      <c r="R21" s="67">
        <v>-11000000000</v>
      </c>
      <c r="S21" s="69"/>
      <c r="T21" s="67">
        <v>41000000000</v>
      </c>
      <c r="Y21" s="69"/>
      <c r="AA21" s="14"/>
    </row>
    <row r="22" spans="1:27" x14ac:dyDescent="0.2">
      <c r="A22" s="14"/>
      <c r="B22" s="19" t="s">
        <v>141</v>
      </c>
      <c r="C22" s="14"/>
      <c r="D22" s="67">
        <v>-35000000000</v>
      </c>
      <c r="E22" s="69"/>
      <c r="F22" s="67">
        <v>39000000000</v>
      </c>
      <c r="G22" s="69"/>
      <c r="H22" s="67">
        <v>-25000000000</v>
      </c>
      <c r="I22" s="69"/>
      <c r="J22" s="67">
        <v>-15000000000</v>
      </c>
      <c r="K22" s="69"/>
      <c r="L22" s="67">
        <v>-19000000000</v>
      </c>
      <c r="N22" s="67">
        <v>-47000000000</v>
      </c>
      <c r="O22" s="69"/>
      <c r="P22" s="67">
        <v>-29000000000</v>
      </c>
      <c r="R22" s="67">
        <v>-42000000000</v>
      </c>
      <c r="S22" s="69"/>
      <c r="T22" s="67">
        <v>11000000000</v>
      </c>
      <c r="Y22" s="69"/>
      <c r="AA22" s="14"/>
    </row>
    <row r="23" spans="1:27" x14ac:dyDescent="0.2">
      <c r="A23" s="14"/>
      <c r="B23" s="19" t="s">
        <v>142</v>
      </c>
      <c r="C23" s="14"/>
      <c r="D23" s="70">
        <v>18000000000</v>
      </c>
      <c r="E23" s="69"/>
      <c r="F23" s="70">
        <v>0</v>
      </c>
      <c r="G23" s="69"/>
      <c r="H23" s="70">
        <v>0</v>
      </c>
      <c r="I23" s="69"/>
      <c r="J23" s="70">
        <v>0</v>
      </c>
      <c r="K23" s="69"/>
      <c r="L23" s="70">
        <v>0</v>
      </c>
      <c r="N23" s="70">
        <v>2000000000</v>
      </c>
      <c r="O23" s="69"/>
      <c r="P23" s="70">
        <v>0</v>
      </c>
      <c r="R23" s="70">
        <v>0</v>
      </c>
      <c r="S23" s="69"/>
      <c r="T23" s="70">
        <v>0</v>
      </c>
      <c r="Y23" s="71"/>
      <c r="AA23" s="14"/>
    </row>
    <row r="24" spans="1:27" x14ac:dyDescent="0.2">
      <c r="A24" s="14"/>
      <c r="B24" s="14"/>
      <c r="C24" s="14"/>
      <c r="D24" s="69"/>
      <c r="E24" s="69"/>
      <c r="F24" s="69"/>
      <c r="G24" s="69"/>
      <c r="H24" s="69"/>
      <c r="I24" s="69"/>
      <c r="J24" s="69"/>
      <c r="K24" s="69"/>
      <c r="L24" s="69"/>
      <c r="N24" s="69"/>
      <c r="O24" s="69"/>
      <c r="P24" s="69"/>
      <c r="R24" s="69"/>
      <c r="S24" s="69"/>
      <c r="T24" s="69"/>
      <c r="Y24" s="69"/>
      <c r="AA24" s="14"/>
    </row>
    <row r="25" spans="1:27" x14ac:dyDescent="0.2">
      <c r="A25" s="14"/>
      <c r="B25" s="18" t="s">
        <v>336</v>
      </c>
      <c r="C25" s="14"/>
      <c r="D25" s="65">
        <f>D7+D20+D21+D22+D23</f>
        <v>1717000000000</v>
      </c>
      <c r="E25" s="66"/>
      <c r="F25" s="65">
        <f>F7+F20+F21+F22+F23</f>
        <v>1700000000000</v>
      </c>
      <c r="G25" s="66"/>
      <c r="H25" s="65">
        <f>H7+H20+H21+H22+H23</f>
        <v>1625000000000</v>
      </c>
      <c r="I25" s="66"/>
      <c r="J25" s="65">
        <f>J7+J20+J21+J22+J23</f>
        <v>1625000000000</v>
      </c>
      <c r="K25" s="66"/>
      <c r="L25" s="65">
        <f>L7+L20+L21+L22+L23</f>
        <v>1639000000000</v>
      </c>
      <c r="M25" s="66"/>
      <c r="N25" s="65">
        <f>N7+N20+N21+N22+N23</f>
        <v>1664000000000</v>
      </c>
      <c r="O25" s="66"/>
      <c r="P25" s="65">
        <f>P7+P20+P21+P22+P23</f>
        <v>1715000000000</v>
      </c>
      <c r="Q25" s="65">
        <f>Q7+Q20+Q21+Q22+Q23</f>
        <v>0</v>
      </c>
      <c r="R25" s="65">
        <f>R7+R20+R21+R22+R23</f>
        <v>1648000000000</v>
      </c>
      <c r="S25" s="65">
        <f>S7+S20+S21+S22+S23</f>
        <v>0</v>
      </c>
      <c r="T25" s="65">
        <f>T7+T20+T21+T22+T23</f>
        <v>1727000000000</v>
      </c>
      <c r="Y25" s="66"/>
      <c r="AA25" s="74" t="s">
        <v>167</v>
      </c>
    </row>
    <row r="26" spans="1:27" x14ac:dyDescent="0.2">
      <c r="A26" s="14"/>
      <c r="B26" s="14"/>
      <c r="C26" s="14"/>
      <c r="D26" s="14"/>
      <c r="E26" s="14"/>
      <c r="F26" s="14"/>
      <c r="G26" s="14"/>
      <c r="H26" s="14"/>
      <c r="I26" s="14"/>
      <c r="J26" s="14"/>
      <c r="K26" s="14"/>
      <c r="L26" s="14"/>
      <c r="M26" s="14"/>
      <c r="N26" s="14"/>
      <c r="O26" s="14"/>
      <c r="P26" s="14"/>
      <c r="Q26" s="14"/>
      <c r="R26" s="14"/>
      <c r="S26" s="14"/>
      <c r="T26" s="14"/>
      <c r="V26" s="14"/>
      <c r="W26" s="14"/>
      <c r="X26" s="14"/>
      <c r="Y26" s="14"/>
      <c r="Z26" s="14"/>
      <c r="AA26" s="14"/>
    </row>
    <row r="27" spans="1:27" ht="23.25" customHeight="1" x14ac:dyDescent="0.2">
      <c r="A27" s="14"/>
      <c r="B27" s="262" t="s">
        <v>268</v>
      </c>
      <c r="C27" s="262"/>
      <c r="D27" s="262"/>
      <c r="E27" s="262"/>
      <c r="F27" s="262"/>
      <c r="G27" s="262"/>
      <c r="H27" s="262"/>
      <c r="I27" s="262"/>
      <c r="J27" s="262"/>
      <c r="K27" s="262"/>
      <c r="L27" s="262"/>
      <c r="M27" s="262"/>
      <c r="N27" s="262"/>
      <c r="O27" s="262"/>
      <c r="P27" s="262"/>
      <c r="Q27" s="262"/>
      <c r="R27" s="262"/>
      <c r="S27" s="262"/>
      <c r="T27" s="262"/>
      <c r="U27" s="262"/>
      <c r="V27" s="264"/>
      <c r="W27" s="264"/>
      <c r="X27" s="264"/>
      <c r="Y27" s="264"/>
      <c r="Z27" s="262"/>
      <c r="AA27" s="262"/>
    </row>
    <row r="28" spans="1:27" s="172" customFormat="1" ht="23.25" customHeight="1" x14ac:dyDescent="0.2">
      <c r="A28" s="173"/>
      <c r="B28" s="286" t="s">
        <v>321</v>
      </c>
      <c r="C28" s="262"/>
      <c r="D28" s="262"/>
      <c r="E28" s="262"/>
      <c r="F28" s="262"/>
      <c r="G28" s="262"/>
      <c r="H28" s="262"/>
      <c r="I28" s="262"/>
      <c r="J28" s="262"/>
      <c r="K28" s="262"/>
      <c r="L28" s="262"/>
      <c r="M28" s="262"/>
      <c r="N28" s="262"/>
      <c r="O28" s="262"/>
      <c r="P28" s="262"/>
      <c r="Q28" s="262"/>
      <c r="R28" s="262"/>
      <c r="S28" s="262"/>
      <c r="T28" s="262"/>
      <c r="U28" s="262"/>
      <c r="V28" s="264"/>
      <c r="W28" s="264"/>
      <c r="X28" s="264"/>
      <c r="Y28" s="264"/>
      <c r="Z28" s="262"/>
      <c r="AA28" s="262"/>
    </row>
    <row r="29" spans="1:27" x14ac:dyDescent="0.2">
      <c r="A29" s="14"/>
      <c r="B29" s="262" t="s">
        <v>270</v>
      </c>
      <c r="C29" s="262"/>
      <c r="D29" s="262"/>
      <c r="E29" s="262"/>
      <c r="F29" s="262"/>
      <c r="G29" s="262"/>
      <c r="H29" s="262"/>
      <c r="I29" s="262"/>
      <c r="J29" s="262"/>
      <c r="K29" s="262"/>
      <c r="L29" s="262"/>
      <c r="M29" s="262"/>
      <c r="N29" s="262"/>
      <c r="O29" s="262"/>
      <c r="P29" s="262"/>
      <c r="Q29" s="262"/>
      <c r="R29" s="262"/>
      <c r="S29" s="262"/>
      <c r="T29" s="262"/>
      <c r="U29" s="262"/>
      <c r="V29" s="264"/>
      <c r="W29" s="264"/>
      <c r="X29" s="264"/>
      <c r="Y29" s="264"/>
      <c r="Z29" s="262"/>
      <c r="AA29" s="262"/>
    </row>
    <row r="30" spans="1:27" x14ac:dyDescent="0.2">
      <c r="A30" s="14"/>
      <c r="B30" s="262" t="s">
        <v>319</v>
      </c>
      <c r="C30" s="262"/>
      <c r="D30" s="262"/>
      <c r="E30" s="262"/>
      <c r="F30" s="262"/>
      <c r="G30" s="262"/>
      <c r="H30" s="262"/>
      <c r="I30" s="262"/>
      <c r="J30" s="262"/>
      <c r="K30" s="262"/>
      <c r="L30" s="262"/>
      <c r="M30" s="262"/>
      <c r="N30" s="262"/>
      <c r="O30" s="262"/>
      <c r="P30" s="262"/>
      <c r="Q30" s="262"/>
      <c r="R30" s="262"/>
      <c r="S30" s="262"/>
      <c r="T30" s="262"/>
      <c r="U30" s="262"/>
      <c r="V30" s="264"/>
      <c r="W30" s="264"/>
      <c r="X30" s="264"/>
      <c r="Y30" s="264"/>
      <c r="Z30" s="262"/>
      <c r="AA30" s="262"/>
    </row>
    <row r="31" spans="1:27"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row>
    <row r="32" spans="1:27"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row>
    <row r="33" spans="1:27"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row>
    <row r="34" spans="1:27"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row>
    <row r="35" spans="1:27"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row>
    <row r="36" spans="1:27"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row>
    <row r="37" spans="1:27" x14ac:dyDescent="0.2">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row>
    <row r="38" spans="1:27" x14ac:dyDescent="0.2">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row>
    <row r="39" spans="1:27"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row>
    <row r="40" spans="1:27" x14ac:dyDescent="0.2">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row>
    <row r="41" spans="1:27" x14ac:dyDescent="0.2">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row>
    <row r="42" spans="1:27" x14ac:dyDescent="0.2">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row>
    <row r="43" spans="1:27" x14ac:dyDescent="0.2">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row>
    <row r="44" spans="1:27" x14ac:dyDescent="0.2">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row>
    <row r="45" spans="1:27"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row>
    <row r="46" spans="1:27" x14ac:dyDescent="0.2">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row>
    <row r="47" spans="1:27"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row>
    <row r="48" spans="1:27" x14ac:dyDescent="0.2">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row>
    <row r="49" spans="1:27"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row>
    <row r="50" spans="1:27"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row>
    <row r="51" spans="1:27"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row>
    <row r="52" spans="1:27"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row>
    <row r="53" spans="1:27"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row>
    <row r="54" spans="1:27"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row>
    <row r="55" spans="1:27" x14ac:dyDescent="0.2">
      <c r="A55" s="14"/>
      <c r="B55" s="18" t="s">
        <v>144</v>
      </c>
      <c r="C55" s="14"/>
      <c r="D55" s="14"/>
      <c r="E55" s="14"/>
      <c r="F55" s="14"/>
      <c r="G55" s="14"/>
      <c r="H55" s="14"/>
      <c r="I55" s="14"/>
      <c r="J55" s="14"/>
      <c r="K55" s="14"/>
      <c r="L55" s="14"/>
      <c r="M55" s="14"/>
      <c r="N55" s="14"/>
      <c r="O55" s="14"/>
      <c r="P55" s="14"/>
      <c r="Q55" s="14"/>
      <c r="R55" s="14"/>
      <c r="S55" s="14"/>
      <c r="T55" s="14"/>
      <c r="U55" s="14"/>
      <c r="V55" s="14"/>
      <c r="W55" s="14"/>
      <c r="X55" s="14"/>
      <c r="Y55" s="14"/>
      <c r="Z55" s="14"/>
      <c r="AA55" s="14"/>
    </row>
    <row r="56" spans="1:27"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row>
    <row r="57" spans="1:27"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row>
    <row r="58" spans="1:27"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row>
    <row r="59" spans="1:27"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row>
    <row r="60" spans="1:27"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row>
    <row r="61" spans="1:27"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row>
    <row r="62" spans="1:27"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row>
    <row r="63" spans="1:27"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row>
    <row r="64" spans="1:27"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row>
    <row r="65" spans="1:27"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row>
    <row r="66" spans="1:27"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row>
    <row r="67" spans="1:27"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row>
    <row r="68" spans="1:27"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row>
    <row r="69" spans="1:27"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row>
    <row r="70" spans="1:27"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row>
    <row r="71" spans="1:27"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row>
    <row r="72" spans="1:27"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row>
    <row r="73" spans="1:27"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row>
    <row r="74" spans="1:27"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row>
    <row r="75" spans="1:27"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row>
    <row r="76" spans="1:27"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row>
    <row r="77" spans="1:27"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row>
    <row r="78" spans="1:27"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row>
    <row r="79" spans="1:27"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row>
    <row r="80" spans="1:27"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row>
    <row r="81" spans="1:27"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row>
    <row r="82" spans="1:27"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row>
    <row r="83" spans="1:27"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row>
    <row r="84" spans="1:27"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row>
    <row r="85" spans="1:27"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row>
    <row r="86" spans="1:27"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row>
    <row r="87" spans="1:27"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row>
    <row r="88" spans="1:27"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row>
    <row r="89" spans="1:27"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row>
    <row r="90" spans="1:27"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row>
    <row r="91" spans="1:27"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row>
    <row r="92" spans="1:27"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row>
    <row r="93" spans="1:27"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row>
    <row r="94" spans="1:27"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row>
    <row r="95" spans="1:27" x14ac:dyDescent="0.2">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row>
    <row r="96" spans="1:27" x14ac:dyDescent="0.2">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row>
    <row r="97" spans="1:27" x14ac:dyDescent="0.2">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row>
    <row r="98" spans="1:27" x14ac:dyDescent="0.2">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row>
  </sheetData>
  <mergeCells count="6">
    <mergeCell ref="D5:J5"/>
    <mergeCell ref="L5:R5"/>
    <mergeCell ref="B27:AA27"/>
    <mergeCell ref="B29:AA29"/>
    <mergeCell ref="B30:AA30"/>
    <mergeCell ref="B28:AA28"/>
  </mergeCells>
  <pageMargins left="0.45" right="0.45" top="0.5" bottom="0.5" header="0.3" footer="0.25"/>
  <pageSetup orientation="landscape"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Z39"/>
  <sheetViews>
    <sheetView topLeftCell="A10" workbookViewId="0">
      <selection activeCell="C10" sqref="C10"/>
    </sheetView>
  </sheetViews>
  <sheetFormatPr defaultColWidth="21.5" defaultRowHeight="11.25" x14ac:dyDescent="0.2"/>
  <cols>
    <col min="1" max="1" width="45.83203125" style="15" customWidth="1"/>
    <col min="2" max="2" width="0.6640625" style="15" customWidth="1"/>
    <col min="3" max="3" width="10.33203125" style="15" customWidth="1"/>
    <col min="4" max="4" width="0.6640625" style="15" customWidth="1"/>
    <col min="5" max="5" width="10.33203125" style="15" customWidth="1"/>
    <col min="6" max="6" width="0.6640625" style="15" customWidth="1"/>
    <col min="7" max="7" width="10.33203125" style="15" customWidth="1"/>
    <col min="8" max="8" width="0.6640625" style="15" customWidth="1"/>
    <col min="9" max="9" width="10.33203125" style="15" customWidth="1"/>
    <col min="10" max="10" width="0.6640625" style="15" customWidth="1"/>
    <col min="11" max="11" width="10.33203125" style="15" customWidth="1"/>
    <col min="12" max="12" width="0.6640625" style="15" customWidth="1"/>
    <col min="13" max="13" width="10.33203125" style="15" customWidth="1"/>
    <col min="14" max="14" width="0.6640625" style="15" customWidth="1"/>
    <col min="15" max="15" width="10.33203125" style="15" customWidth="1"/>
    <col min="16" max="16" width="0.6640625" style="15" customWidth="1"/>
    <col min="17" max="17" width="10.33203125" style="15" customWidth="1"/>
    <col min="18" max="18" width="0.6640625" style="15" customWidth="1"/>
    <col min="19" max="19" width="10.33203125" style="15" customWidth="1"/>
    <col min="20" max="20" width="0.6640625" style="15" hidden="1" customWidth="1"/>
    <col min="21" max="21" width="9.33203125" style="15" hidden="1" customWidth="1"/>
    <col min="22" max="22" width="0.6640625" style="15" hidden="1" customWidth="1"/>
    <col min="23" max="23" width="9.33203125" style="15" hidden="1" customWidth="1"/>
    <col min="24" max="24" width="0.6640625" style="15" hidden="1" customWidth="1"/>
    <col min="25" max="25" width="9.33203125" style="15" hidden="1" customWidth="1"/>
    <col min="26" max="26" width="4.33203125" style="15" customWidth="1"/>
    <col min="27" max="16384" width="21.5" style="15"/>
  </cols>
  <sheetData>
    <row r="1" spans="1:26" x14ac:dyDescent="0.2">
      <c r="A1" s="13" t="s">
        <v>21</v>
      </c>
      <c r="B1" s="14"/>
      <c r="C1" s="14"/>
      <c r="D1" s="14"/>
      <c r="E1" s="14"/>
      <c r="F1" s="14"/>
      <c r="G1" s="14"/>
      <c r="H1" s="14"/>
      <c r="I1" s="14"/>
      <c r="J1" s="14"/>
      <c r="K1" s="14"/>
      <c r="L1" s="14"/>
      <c r="M1" s="14"/>
      <c r="N1" s="14"/>
      <c r="O1" s="14"/>
      <c r="P1" s="14"/>
      <c r="Q1" s="14"/>
      <c r="R1" s="14"/>
      <c r="S1" s="14"/>
      <c r="T1" s="14"/>
      <c r="U1" s="14"/>
      <c r="V1" s="14"/>
      <c r="W1" s="14"/>
      <c r="X1" s="14"/>
      <c r="Y1" s="14"/>
      <c r="Z1" s="14"/>
    </row>
    <row r="2" spans="1:26" ht="22.5" x14ac:dyDescent="0.2">
      <c r="A2" s="13" t="s">
        <v>145</v>
      </c>
      <c r="B2" s="14"/>
      <c r="C2" s="44"/>
      <c r="D2" s="14"/>
      <c r="E2" s="14"/>
      <c r="F2" s="14"/>
      <c r="G2" s="14"/>
      <c r="H2" s="14"/>
      <c r="I2" s="14"/>
      <c r="J2" s="14"/>
      <c r="K2" s="14"/>
      <c r="L2" s="14"/>
      <c r="M2" s="14"/>
      <c r="N2" s="14"/>
      <c r="O2" s="14"/>
      <c r="P2" s="14"/>
      <c r="Q2" s="14"/>
      <c r="R2" s="14"/>
      <c r="S2" s="14"/>
      <c r="T2" s="14"/>
      <c r="U2" s="14"/>
      <c r="V2" s="14"/>
      <c r="W2" s="14"/>
      <c r="X2" s="14"/>
      <c r="Y2" s="14"/>
      <c r="Z2" s="14"/>
    </row>
    <row r="3" spans="1:26" x14ac:dyDescent="0.2">
      <c r="A3" s="14"/>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
      <c r="A4" s="14"/>
      <c r="B4" s="14"/>
      <c r="C4" s="14"/>
      <c r="D4" s="14"/>
      <c r="E4" s="14"/>
      <c r="F4" s="14"/>
      <c r="G4" s="14"/>
      <c r="H4" s="14"/>
      <c r="I4" s="14"/>
      <c r="J4" s="14"/>
      <c r="K4" s="14"/>
      <c r="L4" s="14"/>
      <c r="M4" s="14"/>
      <c r="N4" s="14"/>
      <c r="O4" s="14"/>
      <c r="P4" s="14"/>
      <c r="Q4" s="14"/>
      <c r="R4" s="14"/>
      <c r="S4" s="14"/>
      <c r="T4" s="14"/>
      <c r="U4" s="14"/>
      <c r="V4" s="14"/>
      <c r="W4" s="14"/>
      <c r="X4" s="14"/>
      <c r="Y4" s="14"/>
      <c r="Z4" s="14"/>
    </row>
    <row r="5" spans="1:26" s="119" customFormat="1" x14ac:dyDescent="0.2">
      <c r="A5" s="45"/>
      <c r="B5" s="45"/>
      <c r="C5" s="259">
        <v>2015</v>
      </c>
      <c r="D5" s="284"/>
      <c r="E5" s="284"/>
      <c r="F5" s="284"/>
      <c r="G5" s="284"/>
      <c r="H5" s="284"/>
      <c r="I5" s="284"/>
      <c r="J5" s="45"/>
      <c r="K5" s="259">
        <v>2016</v>
      </c>
      <c r="L5" s="284"/>
      <c r="M5" s="284"/>
      <c r="N5" s="284"/>
      <c r="O5" s="284"/>
      <c r="P5" s="284"/>
      <c r="Q5" s="284"/>
      <c r="R5" s="45"/>
      <c r="S5" s="111" t="s">
        <v>101</v>
      </c>
      <c r="T5" s="124" t="s">
        <v>114</v>
      </c>
      <c r="U5" s="111" t="s">
        <v>114</v>
      </c>
      <c r="V5" s="111" t="s">
        <v>114</v>
      </c>
      <c r="W5" s="111" t="s">
        <v>114</v>
      </c>
      <c r="X5" s="111" t="s">
        <v>114</v>
      </c>
      <c r="Y5" s="124" t="s">
        <v>114</v>
      </c>
      <c r="Z5" s="45"/>
    </row>
    <row r="6" spans="1:26" s="119" customFormat="1" ht="22.5" x14ac:dyDescent="0.2">
      <c r="A6" s="125" t="s">
        <v>22</v>
      </c>
      <c r="B6" s="109"/>
      <c r="C6" s="111" t="s">
        <v>23</v>
      </c>
      <c r="D6" s="109"/>
      <c r="E6" s="111" t="s">
        <v>24</v>
      </c>
      <c r="F6" s="109"/>
      <c r="G6" s="111" t="s">
        <v>25</v>
      </c>
      <c r="H6" s="109"/>
      <c r="I6" s="111" t="s">
        <v>26</v>
      </c>
      <c r="J6" s="109"/>
      <c r="K6" s="111" t="s">
        <v>23</v>
      </c>
      <c r="L6" s="109"/>
      <c r="M6" s="111" t="s">
        <v>24</v>
      </c>
      <c r="N6" s="109"/>
      <c r="O6" s="111" t="s">
        <v>25</v>
      </c>
      <c r="P6" s="109"/>
      <c r="Q6" s="112" t="s">
        <v>26</v>
      </c>
      <c r="R6" s="109"/>
      <c r="S6" s="111" t="s">
        <v>23</v>
      </c>
      <c r="T6" s="109"/>
      <c r="U6" s="112" t="s">
        <v>24</v>
      </c>
      <c r="V6" s="109"/>
      <c r="W6" s="112" t="s">
        <v>25</v>
      </c>
      <c r="X6" s="114"/>
      <c r="Y6" s="112" t="s">
        <v>26</v>
      </c>
      <c r="Z6" s="109"/>
    </row>
    <row r="7" spans="1:26" x14ac:dyDescent="0.2">
      <c r="A7" s="14"/>
      <c r="B7" s="16"/>
      <c r="C7" s="16"/>
      <c r="D7" s="16"/>
      <c r="E7" s="16"/>
      <c r="F7" s="16"/>
      <c r="G7" s="16"/>
      <c r="H7" s="16"/>
      <c r="I7" s="16"/>
      <c r="J7" s="16"/>
      <c r="K7" s="16"/>
      <c r="L7" s="16"/>
      <c r="M7" s="16"/>
      <c r="N7" s="16"/>
      <c r="O7" s="16"/>
      <c r="P7" s="16"/>
      <c r="Q7" s="16"/>
      <c r="R7" s="16"/>
      <c r="S7" s="16"/>
      <c r="T7" s="16"/>
      <c r="U7" s="16"/>
      <c r="V7" s="16"/>
      <c r="W7" s="16"/>
      <c r="X7" s="16"/>
      <c r="Y7" s="16"/>
      <c r="Z7" s="16"/>
    </row>
    <row r="8" spans="1:26" x14ac:dyDescent="0.2">
      <c r="A8" s="18" t="s">
        <v>27</v>
      </c>
      <c r="B8" s="14"/>
      <c r="C8" s="14"/>
      <c r="D8" s="14"/>
      <c r="E8" s="14"/>
      <c r="F8" s="14"/>
      <c r="G8" s="14"/>
      <c r="H8" s="14"/>
      <c r="I8" s="14"/>
      <c r="J8" s="14"/>
      <c r="K8" s="14"/>
      <c r="L8" s="14"/>
      <c r="M8" s="14"/>
      <c r="N8" s="14"/>
      <c r="O8" s="14"/>
      <c r="P8" s="14"/>
      <c r="Q8" s="14"/>
      <c r="R8" s="14"/>
      <c r="S8" s="14"/>
      <c r="T8" s="14"/>
      <c r="U8" s="14"/>
      <c r="V8" s="14"/>
      <c r="W8" s="14"/>
      <c r="X8" s="14"/>
      <c r="Y8" s="14"/>
      <c r="Z8" s="14"/>
    </row>
    <row r="9" spans="1:26" x14ac:dyDescent="0.2">
      <c r="A9" s="21" t="s">
        <v>146</v>
      </c>
      <c r="B9" s="14" t="s">
        <v>332</v>
      </c>
      <c r="C9" s="14"/>
      <c r="D9" s="14"/>
      <c r="E9" s="14"/>
      <c r="F9" s="14"/>
      <c r="G9" s="14"/>
      <c r="H9" s="14"/>
      <c r="I9" s="14"/>
      <c r="J9" s="14"/>
      <c r="K9" s="14"/>
      <c r="L9" s="14"/>
      <c r="M9" s="14"/>
      <c r="N9" s="14"/>
      <c r="O9" s="14"/>
      <c r="P9" s="14"/>
      <c r="Q9" s="14"/>
      <c r="R9" s="14"/>
      <c r="S9" s="14"/>
      <c r="T9" s="14"/>
      <c r="U9" s="14"/>
      <c r="V9" s="14"/>
      <c r="W9" s="14"/>
      <c r="X9" s="14"/>
      <c r="Y9" s="14"/>
      <c r="Z9" s="14"/>
    </row>
    <row r="10" spans="1:26" x14ac:dyDescent="0.2">
      <c r="A10" s="86" t="s">
        <v>147</v>
      </c>
      <c r="B10" s="23"/>
      <c r="C10" s="22">
        <v>301000000</v>
      </c>
      <c r="D10" s="126"/>
      <c r="E10" s="22">
        <v>312000000</v>
      </c>
      <c r="F10" s="23"/>
      <c r="G10" s="22">
        <v>301000000</v>
      </c>
      <c r="H10" s="23"/>
      <c r="I10" s="22">
        <v>294000000</v>
      </c>
      <c r="J10" s="23"/>
      <c r="K10" s="22">
        <v>300000000</v>
      </c>
      <c r="L10" s="22"/>
      <c r="M10" s="22">
        <v>304000000</v>
      </c>
      <c r="N10" s="22"/>
      <c r="O10" s="22">
        <v>309000000</v>
      </c>
      <c r="P10" s="50"/>
      <c r="Q10" s="22">
        <v>297000000</v>
      </c>
      <c r="R10" s="23"/>
      <c r="S10" s="178">
        <v>299000000</v>
      </c>
      <c r="T10" s="50"/>
      <c r="X10" s="22"/>
      <c r="Z10" s="23"/>
    </row>
    <row r="11" spans="1:26" x14ac:dyDescent="0.2">
      <c r="A11" s="86" t="s">
        <v>148</v>
      </c>
      <c r="B11" s="14"/>
      <c r="C11" s="24">
        <v>365000000</v>
      </c>
      <c r="D11" s="118"/>
      <c r="E11" s="24">
        <v>363000000</v>
      </c>
      <c r="F11" s="14"/>
      <c r="G11" s="24">
        <v>347000000</v>
      </c>
      <c r="H11" s="44"/>
      <c r="I11" s="24">
        <v>350000000</v>
      </c>
      <c r="J11" s="44"/>
      <c r="K11" s="24">
        <v>334000000</v>
      </c>
      <c r="L11" s="25"/>
      <c r="M11" s="24">
        <v>344000000</v>
      </c>
      <c r="N11" s="25"/>
      <c r="O11" s="24">
        <v>362000000</v>
      </c>
      <c r="P11" s="53"/>
      <c r="Q11" s="24">
        <v>340000000</v>
      </c>
      <c r="R11" s="14"/>
      <c r="S11" s="179">
        <v>348000000</v>
      </c>
      <c r="T11" s="53"/>
      <c r="X11" s="25"/>
      <c r="Z11" s="14"/>
    </row>
    <row r="12" spans="1:26" x14ac:dyDescent="0.2">
      <c r="A12" s="86" t="s">
        <v>149</v>
      </c>
      <c r="B12" s="14"/>
      <c r="C12" s="26">
        <v>159000000</v>
      </c>
      <c r="D12" s="118"/>
      <c r="E12" s="26">
        <v>160000000</v>
      </c>
      <c r="F12" s="14"/>
      <c r="G12" s="26">
        <v>156000000</v>
      </c>
      <c r="H12" s="44"/>
      <c r="I12" s="26">
        <v>155000000</v>
      </c>
      <c r="J12" s="44"/>
      <c r="K12" s="26">
        <v>152000000</v>
      </c>
      <c r="L12" s="25"/>
      <c r="M12" s="26">
        <v>160000000</v>
      </c>
      <c r="N12" s="25"/>
      <c r="O12" s="26">
        <v>166000000</v>
      </c>
      <c r="P12" s="53"/>
      <c r="Q12" s="26">
        <v>164000000</v>
      </c>
      <c r="R12" s="14"/>
      <c r="S12" s="180">
        <v>167000000</v>
      </c>
      <c r="T12" s="53"/>
      <c r="X12" s="25"/>
      <c r="Z12" s="14"/>
    </row>
    <row r="13" spans="1:26" x14ac:dyDescent="0.2">
      <c r="A13" s="21" t="s">
        <v>271</v>
      </c>
      <c r="B13" s="14"/>
      <c r="C13" s="24">
        <f>SUM(C10:C12)</f>
        <v>825000000</v>
      </c>
      <c r="D13" s="115"/>
      <c r="E13" s="24">
        <f>SUM(E10:E12)</f>
        <v>835000000</v>
      </c>
      <c r="F13" s="56"/>
      <c r="G13" s="24">
        <f>SUM(G10:G12)</f>
        <v>804000000</v>
      </c>
      <c r="H13" s="56"/>
      <c r="I13" s="24">
        <f>SUM(I10:I12)</f>
        <v>799000000</v>
      </c>
      <c r="J13" s="56"/>
      <c r="K13" s="24">
        <f>SUM(K10:K12)</f>
        <v>786000000</v>
      </c>
      <c r="L13" s="56"/>
      <c r="M13" s="24">
        <f>SUM(M10:M12)</f>
        <v>808000000</v>
      </c>
      <c r="N13" s="56"/>
      <c r="O13" s="24">
        <f>SUM(O10:O12)</f>
        <v>837000000</v>
      </c>
      <c r="P13" s="56"/>
      <c r="Q13" s="24">
        <f>SUM(Q10:Q12)</f>
        <v>801000000</v>
      </c>
      <c r="R13" s="56"/>
      <c r="S13" s="24">
        <f>SUM(S10:S12)</f>
        <v>814000000</v>
      </c>
      <c r="T13" s="56"/>
      <c r="U13" s="56"/>
      <c r="V13" s="56"/>
      <c r="W13" s="56"/>
      <c r="X13" s="56"/>
      <c r="Y13" s="53"/>
      <c r="Z13" s="14"/>
    </row>
    <row r="14" spans="1:26" x14ac:dyDescent="0.2">
      <c r="A14" s="86" t="s">
        <v>150</v>
      </c>
      <c r="B14" s="14"/>
      <c r="C14" s="26">
        <v>15000000</v>
      </c>
      <c r="D14" s="118"/>
      <c r="E14" s="26">
        <v>20000000</v>
      </c>
      <c r="F14" s="14"/>
      <c r="G14" s="26">
        <v>7000000</v>
      </c>
      <c r="H14" s="44"/>
      <c r="I14" s="26">
        <v>55000000</v>
      </c>
      <c r="J14" s="44"/>
      <c r="K14" s="26">
        <v>11000000</v>
      </c>
      <c r="L14" s="25"/>
      <c r="M14" s="26">
        <v>9000000</v>
      </c>
      <c r="N14" s="25"/>
      <c r="O14" s="26">
        <v>8000000</v>
      </c>
      <c r="P14" s="53"/>
      <c r="Q14" s="26">
        <v>32000000</v>
      </c>
      <c r="R14" s="14"/>
      <c r="S14" s="26">
        <v>12000000</v>
      </c>
      <c r="T14" s="53"/>
      <c r="U14" s="53"/>
      <c r="V14" s="53"/>
      <c r="W14" s="53"/>
      <c r="X14" s="25"/>
      <c r="Y14" s="53"/>
      <c r="Z14" s="14"/>
    </row>
    <row r="15" spans="1:26" x14ac:dyDescent="0.2">
      <c r="A15" s="21" t="s">
        <v>151</v>
      </c>
      <c r="B15" s="14"/>
      <c r="C15" s="24">
        <f>+C13+C14</f>
        <v>840000000</v>
      </c>
      <c r="D15" s="115"/>
      <c r="E15" s="24">
        <f>+E13+E14</f>
        <v>855000000</v>
      </c>
      <c r="F15" s="25"/>
      <c r="G15" s="24">
        <f>+G13+G14</f>
        <v>811000000</v>
      </c>
      <c r="H15" s="25"/>
      <c r="I15" s="24">
        <f>+I13+I14</f>
        <v>854000000</v>
      </c>
      <c r="J15" s="25"/>
      <c r="K15" s="24">
        <f>+K13+K14</f>
        <v>797000000</v>
      </c>
      <c r="L15" s="25"/>
      <c r="M15" s="24">
        <f>+M13+M14</f>
        <v>817000000</v>
      </c>
      <c r="N15" s="25"/>
      <c r="O15" s="24">
        <f>+O13+O14</f>
        <v>845000000</v>
      </c>
      <c r="P15" s="25"/>
      <c r="Q15" s="24">
        <f>+Q13+Q14</f>
        <v>833000000</v>
      </c>
      <c r="R15" s="25"/>
      <c r="S15" s="24">
        <f>+S13+S14</f>
        <v>826000000</v>
      </c>
      <c r="T15" s="25"/>
      <c r="U15" s="25"/>
      <c r="V15" s="25"/>
      <c r="W15" s="25"/>
      <c r="X15" s="25"/>
      <c r="Y15" s="53"/>
      <c r="Z15" s="14"/>
    </row>
    <row r="16" spans="1:26" x14ac:dyDescent="0.2">
      <c r="A16" s="21" t="s">
        <v>152</v>
      </c>
      <c r="B16" s="14"/>
      <c r="C16" s="24">
        <v>38000000</v>
      </c>
      <c r="D16" s="118"/>
      <c r="E16" s="24">
        <v>38000000</v>
      </c>
      <c r="F16" s="14"/>
      <c r="G16" s="24">
        <v>37000000</v>
      </c>
      <c r="H16" s="44"/>
      <c r="I16" s="24">
        <v>39000000</v>
      </c>
      <c r="J16" s="44"/>
      <c r="K16" s="24">
        <v>46000000</v>
      </c>
      <c r="L16" s="25"/>
      <c r="M16" s="24">
        <v>49000000</v>
      </c>
      <c r="N16" s="25"/>
      <c r="O16" s="24">
        <v>49000000</v>
      </c>
      <c r="P16" s="53"/>
      <c r="Q16" s="24">
        <v>48000000</v>
      </c>
      <c r="R16" s="14"/>
      <c r="S16" s="24">
        <v>52000000</v>
      </c>
      <c r="T16" s="53"/>
      <c r="U16" s="53"/>
      <c r="V16" s="53"/>
      <c r="W16" s="53"/>
      <c r="X16" s="25"/>
      <c r="Y16" s="53"/>
      <c r="Z16" s="14"/>
    </row>
    <row r="17" spans="1:26" x14ac:dyDescent="0.2">
      <c r="A17" s="21" t="s">
        <v>272</v>
      </c>
      <c r="B17" s="14"/>
      <c r="C17" s="26">
        <v>41000000</v>
      </c>
      <c r="D17" s="118"/>
      <c r="E17" s="26">
        <v>17000000</v>
      </c>
      <c r="F17" s="14"/>
      <c r="G17" s="26">
        <v>-5000000</v>
      </c>
      <c r="H17" s="44"/>
      <c r="I17" s="26">
        <v>22000000</v>
      </c>
      <c r="J17" s="44"/>
      <c r="K17" s="26">
        <v>-31000000</v>
      </c>
      <c r="L17" s="25"/>
      <c r="M17" s="26">
        <v>-10000000</v>
      </c>
      <c r="N17" s="25"/>
      <c r="O17" s="26">
        <v>-18000000</v>
      </c>
      <c r="P17" s="53"/>
      <c r="Q17" s="26">
        <v>-1000000</v>
      </c>
      <c r="R17" s="14"/>
      <c r="S17" s="26">
        <v>-1000000</v>
      </c>
      <c r="T17" s="53"/>
      <c r="U17" s="53"/>
      <c r="V17" s="53"/>
      <c r="W17" s="53"/>
      <c r="X17" s="25"/>
      <c r="Y17" s="53"/>
      <c r="Z17" s="14"/>
    </row>
    <row r="18" spans="1:26" x14ac:dyDescent="0.2">
      <c r="A18" s="21" t="s">
        <v>263</v>
      </c>
      <c r="B18" s="14"/>
      <c r="C18" s="24">
        <f>+C15+C16+C17</f>
        <v>919000000</v>
      </c>
      <c r="D18" s="115"/>
      <c r="E18" s="24">
        <f>+E15+E16+E17</f>
        <v>910000000</v>
      </c>
      <c r="F18" s="25"/>
      <c r="G18" s="24">
        <f>+G15+G16+G17</f>
        <v>843000000</v>
      </c>
      <c r="H18" s="25"/>
      <c r="I18" s="24">
        <f>+I15+I16+I17</f>
        <v>915000000</v>
      </c>
      <c r="J18" s="25"/>
      <c r="K18" s="24">
        <f>+K15+K16+K17</f>
        <v>812000000</v>
      </c>
      <c r="L18" s="25"/>
      <c r="M18" s="24">
        <f>+M15+M16+M17</f>
        <v>856000000</v>
      </c>
      <c r="N18" s="25"/>
      <c r="O18" s="24">
        <f>+O15+O16+O17</f>
        <v>876000000</v>
      </c>
      <c r="P18" s="25"/>
      <c r="Q18" s="24">
        <f>+Q15+Q16+Q17</f>
        <v>880000000</v>
      </c>
      <c r="R18" s="25"/>
      <c r="S18" s="24">
        <f>+S15+S16+S17</f>
        <v>877000000</v>
      </c>
      <c r="T18" s="25"/>
      <c r="U18" s="25"/>
      <c r="V18" s="25"/>
      <c r="W18" s="25"/>
      <c r="X18" s="25"/>
      <c r="Y18" s="53"/>
      <c r="Z18" s="14"/>
    </row>
    <row r="19" spans="1:26" x14ac:dyDescent="0.2">
      <c r="A19" s="21" t="s">
        <v>38</v>
      </c>
      <c r="B19" s="14"/>
      <c r="C19" s="26">
        <v>75000000</v>
      </c>
      <c r="D19" s="118"/>
      <c r="E19" s="26">
        <v>77000000</v>
      </c>
      <c r="F19" s="14"/>
      <c r="G19" s="26">
        <v>83000000</v>
      </c>
      <c r="H19" s="44"/>
      <c r="I19" s="26">
        <v>84000000</v>
      </c>
      <c r="J19" s="44"/>
      <c r="K19" s="26">
        <v>83000000</v>
      </c>
      <c r="L19" s="25"/>
      <c r="M19" s="26">
        <v>82000000</v>
      </c>
      <c r="N19" s="25"/>
      <c r="O19" s="26">
        <v>82000000</v>
      </c>
      <c r="P19" s="53"/>
      <c r="Q19" s="26">
        <v>80000000</v>
      </c>
      <c r="R19" s="14"/>
      <c r="S19" s="26">
        <v>86000000</v>
      </c>
      <c r="T19" s="53"/>
      <c r="U19" s="53"/>
      <c r="V19" s="53"/>
      <c r="W19" s="53"/>
      <c r="X19" s="25"/>
      <c r="Y19" s="53"/>
      <c r="Z19" s="14"/>
    </row>
    <row r="20" spans="1:26" x14ac:dyDescent="0.2">
      <c r="A20" s="87" t="s">
        <v>153</v>
      </c>
      <c r="B20" s="14"/>
      <c r="C20" s="24">
        <f>+C18+C19</f>
        <v>994000000</v>
      </c>
      <c r="D20" s="115"/>
      <c r="E20" s="24">
        <f>+E18+E19</f>
        <v>987000000</v>
      </c>
      <c r="F20" s="25"/>
      <c r="G20" s="24">
        <f>+G18+G19</f>
        <v>926000000</v>
      </c>
      <c r="H20" s="25"/>
      <c r="I20" s="24">
        <f>+I18+I19</f>
        <v>999000000</v>
      </c>
      <c r="J20" s="25"/>
      <c r="K20" s="24">
        <f>+K18+K19</f>
        <v>895000000</v>
      </c>
      <c r="L20" s="25"/>
      <c r="M20" s="24">
        <f>+M18+M19</f>
        <v>938000000</v>
      </c>
      <c r="N20" s="25"/>
      <c r="O20" s="24">
        <f>+O18+O19</f>
        <v>958000000</v>
      </c>
      <c r="P20" s="25"/>
      <c r="Q20" s="24">
        <f>+Q18+Q19</f>
        <v>960000000</v>
      </c>
      <c r="R20" s="25"/>
      <c r="S20" s="24">
        <f>+S18+S19</f>
        <v>963000000</v>
      </c>
      <c r="T20" s="25"/>
      <c r="U20" s="25"/>
      <c r="V20" s="25"/>
      <c r="W20" s="25"/>
      <c r="X20" s="25"/>
      <c r="Y20" s="53"/>
      <c r="Z20" s="14"/>
    </row>
    <row r="21" spans="1:26" x14ac:dyDescent="0.2">
      <c r="A21" s="18" t="s">
        <v>154</v>
      </c>
      <c r="B21" s="14"/>
      <c r="C21" s="24">
        <v>-1000000</v>
      </c>
      <c r="D21" s="118"/>
      <c r="E21" s="24">
        <v>3000000</v>
      </c>
      <c r="F21" s="14"/>
      <c r="G21" s="24">
        <v>1000000</v>
      </c>
      <c r="H21" s="44"/>
      <c r="I21" s="24">
        <v>-4000000</v>
      </c>
      <c r="J21" s="44"/>
      <c r="K21" s="24">
        <v>-1000000</v>
      </c>
      <c r="L21" s="25"/>
      <c r="M21" s="24">
        <v>1000000</v>
      </c>
      <c r="N21" s="25"/>
      <c r="O21" s="24">
        <v>0</v>
      </c>
      <c r="P21" s="53"/>
      <c r="Q21" s="24">
        <v>6000000</v>
      </c>
      <c r="R21" s="14"/>
      <c r="S21" s="24">
        <v>3000000</v>
      </c>
      <c r="T21" s="53"/>
      <c r="U21" s="53"/>
      <c r="V21" s="53"/>
      <c r="W21" s="53"/>
      <c r="X21" s="25"/>
      <c r="Y21" s="53"/>
      <c r="Z21" s="14"/>
    </row>
    <row r="22" spans="1:26" x14ac:dyDescent="0.2">
      <c r="A22" s="19" t="s">
        <v>163</v>
      </c>
      <c r="B22" s="14"/>
      <c r="C22" s="24">
        <v>708000000</v>
      </c>
      <c r="D22" s="118"/>
      <c r="E22" s="24">
        <v>700000000</v>
      </c>
      <c r="F22" s="14"/>
      <c r="G22" s="24">
        <v>665000000</v>
      </c>
      <c r="H22" s="44"/>
      <c r="I22" s="24">
        <v>689000000</v>
      </c>
      <c r="J22" s="44"/>
      <c r="K22" s="24">
        <v>660000000</v>
      </c>
      <c r="L22" s="25"/>
      <c r="M22" s="24">
        <v>684000000</v>
      </c>
      <c r="N22" s="25"/>
      <c r="O22" s="24">
        <v>680000000</v>
      </c>
      <c r="P22" s="53"/>
      <c r="Q22" s="24">
        <v>672000000</v>
      </c>
      <c r="R22" s="14"/>
      <c r="S22" s="24">
        <v>668000000</v>
      </c>
      <c r="T22" s="53"/>
      <c r="U22" s="53"/>
      <c r="V22" s="53"/>
      <c r="W22" s="53"/>
      <c r="X22" s="25"/>
      <c r="Y22" s="53"/>
      <c r="Z22" s="14"/>
    </row>
    <row r="23" spans="1:26" x14ac:dyDescent="0.2">
      <c r="A23" s="19" t="s">
        <v>41</v>
      </c>
      <c r="B23" s="14"/>
      <c r="C23" s="26">
        <v>24000000</v>
      </c>
      <c r="D23" s="115"/>
      <c r="E23" s="26">
        <v>25000000</v>
      </c>
      <c r="F23" s="25"/>
      <c r="G23" s="26">
        <v>24000000</v>
      </c>
      <c r="H23" s="25"/>
      <c r="I23" s="26">
        <v>24000000</v>
      </c>
      <c r="J23" s="25"/>
      <c r="K23" s="26">
        <v>19000000</v>
      </c>
      <c r="L23" s="25"/>
      <c r="M23" s="26">
        <v>19000000</v>
      </c>
      <c r="N23" s="25"/>
      <c r="O23" s="26">
        <v>22000000</v>
      </c>
      <c r="P23" s="53"/>
      <c r="Q23" s="26">
        <v>22000000</v>
      </c>
      <c r="R23" s="14"/>
      <c r="S23" s="26">
        <v>15000000</v>
      </c>
      <c r="T23" s="53"/>
      <c r="U23" s="53"/>
      <c r="V23" s="53"/>
      <c r="W23" s="53"/>
      <c r="X23" s="25"/>
      <c r="Y23" s="53"/>
      <c r="Z23" s="14"/>
    </row>
    <row r="24" spans="1:26" x14ac:dyDescent="0.2">
      <c r="A24" s="87" t="s">
        <v>43</v>
      </c>
      <c r="B24" s="14"/>
      <c r="C24" s="26">
        <f>C22+C23</f>
        <v>732000000</v>
      </c>
      <c r="D24" s="115"/>
      <c r="E24" s="26">
        <f>E22+E23</f>
        <v>725000000</v>
      </c>
      <c r="F24" s="89"/>
      <c r="G24" s="26">
        <f>G22+G23</f>
        <v>689000000</v>
      </c>
      <c r="H24" s="89"/>
      <c r="I24" s="26">
        <f>I22+I23</f>
        <v>713000000</v>
      </c>
      <c r="J24" s="89"/>
      <c r="K24" s="26">
        <f>K22+K23</f>
        <v>679000000</v>
      </c>
      <c r="L24" s="89"/>
      <c r="M24" s="26">
        <f>M22+M23</f>
        <v>703000000</v>
      </c>
      <c r="N24" s="89"/>
      <c r="O24" s="26">
        <f>O22+O23</f>
        <v>702000000</v>
      </c>
      <c r="P24" s="89"/>
      <c r="Q24" s="26">
        <f>Q22+Q23</f>
        <v>694000000</v>
      </c>
      <c r="R24" s="89"/>
      <c r="S24" s="26">
        <f>S22+S23</f>
        <v>683000000</v>
      </c>
      <c r="T24" s="89"/>
      <c r="U24" s="89"/>
      <c r="V24" s="89"/>
      <c r="W24" s="89"/>
      <c r="X24" s="89"/>
      <c r="Y24" s="53"/>
      <c r="Z24" s="14"/>
    </row>
    <row r="25" spans="1:26" x14ac:dyDescent="0.2">
      <c r="A25" s="86" t="s">
        <v>155</v>
      </c>
      <c r="B25" s="14"/>
      <c r="C25" s="24">
        <f>C20-C21-C24</f>
        <v>263000000</v>
      </c>
      <c r="D25" s="115"/>
      <c r="E25" s="24">
        <f>E20-E21-E24</f>
        <v>259000000</v>
      </c>
      <c r="F25" s="56"/>
      <c r="G25" s="24">
        <f>G20-G21-G24</f>
        <v>236000000</v>
      </c>
      <c r="H25" s="56"/>
      <c r="I25" s="24">
        <f>I20-I21-I24</f>
        <v>290000000</v>
      </c>
      <c r="J25" s="56"/>
      <c r="K25" s="24">
        <f>K20-K21-K24</f>
        <v>217000000</v>
      </c>
      <c r="L25" s="56"/>
      <c r="M25" s="24">
        <f>M20-M21-M24</f>
        <v>234000000</v>
      </c>
      <c r="N25" s="56"/>
      <c r="O25" s="24">
        <f>O20-O21-O24</f>
        <v>256000000</v>
      </c>
      <c r="P25" s="56"/>
      <c r="Q25" s="24">
        <f>Q20-Q21-Q24</f>
        <v>260000000</v>
      </c>
      <c r="R25" s="56"/>
      <c r="S25" s="24">
        <f>S20-S21-S24</f>
        <v>277000000</v>
      </c>
      <c r="T25" s="56"/>
      <c r="U25" s="56"/>
      <c r="V25" s="56"/>
      <c r="W25" s="56"/>
      <c r="X25" s="56"/>
      <c r="Y25" s="53"/>
      <c r="Z25" s="14"/>
    </row>
    <row r="26" spans="1:26" s="153" customFormat="1" ht="22.5" x14ac:dyDescent="0.2">
      <c r="A26" s="156" t="s">
        <v>308</v>
      </c>
      <c r="B26" s="155"/>
      <c r="C26" s="157">
        <f>+C20-C22-C21</f>
        <v>287000000</v>
      </c>
      <c r="D26" s="158"/>
      <c r="E26" s="157">
        <f>+E20-E22-E21</f>
        <v>284000000</v>
      </c>
      <c r="F26" s="157"/>
      <c r="G26" s="157">
        <f>+G20-G22-G21</f>
        <v>260000000</v>
      </c>
      <c r="H26" s="157"/>
      <c r="I26" s="157">
        <f>+I20-I22-I21</f>
        <v>314000000</v>
      </c>
      <c r="J26" s="157"/>
      <c r="K26" s="157">
        <f>+K20-K22-K21</f>
        <v>236000000</v>
      </c>
      <c r="L26" s="157"/>
      <c r="M26" s="157">
        <f>+M20-M22-M21</f>
        <v>253000000</v>
      </c>
      <c r="N26" s="157"/>
      <c r="O26" s="157">
        <f>+O20-O22-O21</f>
        <v>278000000</v>
      </c>
      <c r="P26" s="157"/>
      <c r="Q26" s="157">
        <f>+Q20-Q22-Q21</f>
        <v>282000000</v>
      </c>
      <c r="R26" s="157"/>
      <c r="S26" s="157">
        <f>+S20-S22-S21</f>
        <v>292000000</v>
      </c>
      <c r="T26" s="157"/>
      <c r="U26" s="157"/>
      <c r="V26" s="157"/>
      <c r="W26" s="157"/>
      <c r="X26" s="157"/>
      <c r="Y26" s="159"/>
      <c r="Z26" s="155"/>
    </row>
    <row r="27" spans="1:26" x14ac:dyDescent="0.2">
      <c r="A27" s="14"/>
      <c r="B27" s="14"/>
      <c r="C27" s="14"/>
      <c r="D27" s="14"/>
      <c r="E27" s="14"/>
      <c r="F27" s="14"/>
      <c r="G27" s="14"/>
      <c r="H27" s="14"/>
      <c r="I27" s="14"/>
      <c r="J27" s="44"/>
      <c r="K27" s="88"/>
      <c r="L27" s="14"/>
      <c r="M27" s="14"/>
      <c r="N27" s="14"/>
      <c r="O27" s="14"/>
      <c r="P27" s="88"/>
      <c r="Q27" s="14"/>
      <c r="R27" s="14"/>
      <c r="S27" s="44"/>
      <c r="T27" s="88"/>
      <c r="U27" s="88"/>
      <c r="V27" s="88"/>
      <c r="W27" s="88"/>
      <c r="X27" s="14"/>
      <c r="Y27" s="88"/>
      <c r="Z27" s="14"/>
    </row>
    <row r="28" spans="1:26" x14ac:dyDescent="0.2">
      <c r="A28" s="18" t="s">
        <v>156</v>
      </c>
      <c r="B28" s="23"/>
      <c r="C28" s="22">
        <v>31361000000</v>
      </c>
      <c r="D28" s="23"/>
      <c r="E28" s="22">
        <v>30414000000</v>
      </c>
      <c r="F28" s="23"/>
      <c r="G28" s="22">
        <v>30960000000</v>
      </c>
      <c r="H28" s="23"/>
      <c r="I28" s="22">
        <v>30982000000</v>
      </c>
      <c r="J28" s="23"/>
      <c r="K28" s="22">
        <v>29971000000</v>
      </c>
      <c r="L28" s="22"/>
      <c r="M28" s="22">
        <v>30229000000</v>
      </c>
      <c r="N28" s="22"/>
      <c r="O28" s="22">
        <v>30392000000</v>
      </c>
      <c r="P28" s="50"/>
      <c r="Q28" s="22">
        <v>30532000000</v>
      </c>
      <c r="R28" s="23"/>
      <c r="S28" s="22">
        <v>31067000000</v>
      </c>
      <c r="T28" s="50"/>
      <c r="U28" s="50"/>
      <c r="V28" s="50"/>
      <c r="X28" s="22"/>
      <c r="Z28" s="23"/>
    </row>
    <row r="29" spans="1:26" x14ac:dyDescent="0.2">
      <c r="A29" s="14"/>
      <c r="B29" s="14"/>
      <c r="C29" s="14"/>
      <c r="D29" s="14"/>
      <c r="E29" s="14"/>
      <c r="F29" s="14"/>
      <c r="G29" s="14"/>
      <c r="H29" s="14"/>
      <c r="I29" s="14"/>
      <c r="J29" s="44"/>
      <c r="K29" s="88"/>
      <c r="L29" s="14"/>
      <c r="M29" s="14"/>
      <c r="N29" s="14"/>
      <c r="O29" s="14"/>
      <c r="Q29" s="14"/>
      <c r="R29" s="14"/>
      <c r="S29" s="14"/>
      <c r="X29" s="14"/>
      <c r="Z29" s="14"/>
    </row>
    <row r="30" spans="1:26" ht="22.5" x14ac:dyDescent="0.2">
      <c r="A30" s="18" t="s">
        <v>273</v>
      </c>
      <c r="B30" s="23"/>
      <c r="C30" s="65">
        <v>1717000000000</v>
      </c>
      <c r="D30" s="90"/>
      <c r="E30" s="65">
        <v>1700000000000</v>
      </c>
      <c r="F30" s="90"/>
      <c r="G30" s="65">
        <v>1625000000000</v>
      </c>
      <c r="H30" s="66"/>
      <c r="I30" s="65">
        <v>1625000000000</v>
      </c>
      <c r="J30" s="23"/>
      <c r="K30" s="65">
        <v>1639000000000</v>
      </c>
      <c r="L30" s="66"/>
      <c r="M30" s="65">
        <v>1664000000000</v>
      </c>
      <c r="N30" s="66"/>
      <c r="O30" s="65">
        <v>1715000000000</v>
      </c>
      <c r="Q30" s="65">
        <v>1648000000000</v>
      </c>
      <c r="R30" s="90"/>
      <c r="S30" s="65">
        <v>1727000000000</v>
      </c>
      <c r="X30" s="66"/>
      <c r="Z30" s="74" t="s">
        <v>143</v>
      </c>
    </row>
    <row r="31" spans="1:26" x14ac:dyDescent="0.2">
      <c r="A31" s="14"/>
      <c r="B31" s="14"/>
      <c r="C31" s="14"/>
      <c r="D31" s="14"/>
      <c r="E31" s="14"/>
      <c r="F31" s="14"/>
      <c r="G31" s="14"/>
      <c r="H31" s="14"/>
      <c r="I31" s="14"/>
      <c r="J31" s="14"/>
      <c r="K31" s="88"/>
      <c r="L31" s="14"/>
      <c r="M31" s="14"/>
      <c r="N31" s="14"/>
      <c r="O31" s="14"/>
      <c r="Q31" s="14"/>
      <c r="R31" s="14"/>
      <c r="S31" s="14"/>
      <c r="X31" s="14"/>
      <c r="Z31" s="14"/>
    </row>
    <row r="32" spans="1:26" x14ac:dyDescent="0.2">
      <c r="A32" s="21" t="s">
        <v>157</v>
      </c>
      <c r="B32" s="14"/>
      <c r="C32" s="37">
        <v>0.26</v>
      </c>
      <c r="D32" s="14"/>
      <c r="E32" s="37">
        <v>0.26</v>
      </c>
      <c r="F32" s="14"/>
      <c r="G32" s="37">
        <v>0.25</v>
      </c>
      <c r="H32" s="38"/>
      <c r="I32" s="37">
        <v>0.28999999999999998</v>
      </c>
      <c r="J32" s="38"/>
      <c r="K32" s="37">
        <v>0.24</v>
      </c>
      <c r="L32" s="37"/>
      <c r="M32" s="37">
        <v>0.25</v>
      </c>
      <c r="N32" s="37"/>
      <c r="O32" s="37">
        <v>0.27</v>
      </c>
      <c r="P32" s="91"/>
      <c r="Q32" s="37">
        <v>0.27</v>
      </c>
      <c r="R32" s="14"/>
      <c r="S32" s="37">
        <v>0.28999999999999998</v>
      </c>
      <c r="T32" s="91"/>
      <c r="U32" s="91"/>
      <c r="V32" s="91"/>
      <c r="W32" s="91"/>
      <c r="X32" s="37"/>
      <c r="Y32" s="91"/>
      <c r="Z32" s="14"/>
    </row>
    <row r="33" spans="1:26" ht="22.5" x14ac:dyDescent="0.2">
      <c r="A33" s="21" t="s">
        <v>274</v>
      </c>
      <c r="B33" s="14"/>
      <c r="C33" s="37">
        <v>0.32</v>
      </c>
      <c r="D33" s="14"/>
      <c r="E33" s="37">
        <v>0.32</v>
      </c>
      <c r="F33" s="14"/>
      <c r="G33" s="37">
        <v>0.31</v>
      </c>
      <c r="H33" s="38"/>
      <c r="I33" s="37">
        <v>0.34</v>
      </c>
      <c r="J33" s="38"/>
      <c r="K33" s="37">
        <v>0.3</v>
      </c>
      <c r="L33" s="37"/>
      <c r="M33" s="37">
        <v>0.3</v>
      </c>
      <c r="N33" s="37"/>
      <c r="O33" s="37">
        <v>0.33</v>
      </c>
      <c r="Q33" s="37">
        <v>0.33</v>
      </c>
      <c r="R33" s="14"/>
      <c r="S33" s="37">
        <v>0.34</v>
      </c>
      <c r="X33" s="37"/>
      <c r="Z33" s="14"/>
    </row>
    <row r="34" spans="1:26"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row>
    <row r="35" spans="1:26" ht="21.75" customHeight="1" x14ac:dyDescent="0.2">
      <c r="A35" s="262" t="s">
        <v>331</v>
      </c>
      <c r="B35" s="287"/>
      <c r="C35" s="287"/>
      <c r="D35" s="287"/>
      <c r="E35" s="287"/>
      <c r="F35" s="287"/>
      <c r="G35" s="287"/>
      <c r="H35" s="287"/>
      <c r="I35" s="287"/>
      <c r="J35" s="287"/>
      <c r="K35" s="287"/>
      <c r="L35" s="287"/>
      <c r="M35" s="287"/>
      <c r="N35" s="287"/>
      <c r="O35" s="287"/>
      <c r="P35" s="287"/>
      <c r="Q35" s="287"/>
      <c r="R35" s="287"/>
      <c r="S35" s="287"/>
      <c r="T35" s="264"/>
      <c r="U35" s="264"/>
      <c r="V35" s="264"/>
      <c r="W35" s="264"/>
      <c r="X35" s="264"/>
      <c r="Y35" s="264"/>
      <c r="Z35" s="288"/>
    </row>
    <row r="36" spans="1:26" ht="22.5" customHeight="1" x14ac:dyDescent="0.2">
      <c r="A36" s="262" t="s">
        <v>275</v>
      </c>
      <c r="B36" s="287"/>
      <c r="C36" s="287"/>
      <c r="D36" s="287"/>
      <c r="E36" s="287"/>
      <c r="F36" s="287"/>
      <c r="G36" s="287"/>
      <c r="H36" s="287"/>
      <c r="I36" s="287"/>
      <c r="J36" s="287"/>
      <c r="K36" s="287"/>
      <c r="L36" s="287"/>
      <c r="M36" s="287"/>
      <c r="N36" s="287"/>
      <c r="O36" s="287"/>
      <c r="P36" s="287"/>
      <c r="Q36" s="287"/>
      <c r="R36" s="287"/>
      <c r="S36" s="287"/>
      <c r="T36" s="264"/>
      <c r="U36" s="264"/>
      <c r="V36" s="264"/>
      <c r="W36" s="264"/>
      <c r="X36" s="264"/>
      <c r="Y36" s="264"/>
      <c r="Z36" s="288"/>
    </row>
    <row r="37" spans="1:26" x14ac:dyDescent="0.2">
      <c r="A37" s="262" t="s">
        <v>276</v>
      </c>
      <c r="B37" s="287"/>
      <c r="C37" s="287"/>
      <c r="D37" s="287"/>
      <c r="E37" s="287"/>
      <c r="F37" s="287"/>
      <c r="G37" s="287"/>
      <c r="H37" s="287"/>
      <c r="I37" s="287"/>
      <c r="J37" s="287"/>
      <c r="K37" s="287"/>
      <c r="L37" s="287"/>
      <c r="M37" s="287"/>
      <c r="N37" s="287"/>
      <c r="O37" s="287"/>
      <c r="P37" s="287"/>
      <c r="Q37" s="287"/>
      <c r="R37" s="287"/>
      <c r="S37" s="287"/>
      <c r="T37" s="264"/>
      <c r="U37" s="264"/>
      <c r="V37" s="264"/>
      <c r="W37" s="264"/>
      <c r="X37" s="264"/>
      <c r="Y37" s="264"/>
      <c r="Z37" s="288"/>
    </row>
    <row r="38" spans="1:26" ht="35.25" customHeight="1" x14ac:dyDescent="0.2">
      <c r="A38" s="262" t="s">
        <v>392</v>
      </c>
      <c r="B38" s="287"/>
      <c r="C38" s="287"/>
      <c r="D38" s="287"/>
      <c r="E38" s="287"/>
      <c r="F38" s="287"/>
      <c r="G38" s="287"/>
      <c r="H38" s="287"/>
      <c r="I38" s="287"/>
      <c r="J38" s="287"/>
      <c r="K38" s="287"/>
      <c r="L38" s="287"/>
      <c r="M38" s="287"/>
      <c r="N38" s="287"/>
      <c r="O38" s="287"/>
      <c r="P38" s="287"/>
      <c r="Q38" s="287"/>
      <c r="R38" s="287"/>
      <c r="S38" s="287"/>
      <c r="T38" s="264"/>
      <c r="U38" s="264"/>
      <c r="V38" s="264"/>
      <c r="W38" s="264"/>
      <c r="X38" s="264"/>
      <c r="Y38" s="264"/>
      <c r="Z38" s="288"/>
    </row>
    <row r="39" spans="1:26"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row>
  </sheetData>
  <mergeCells count="6">
    <mergeCell ref="A38:Z38"/>
    <mergeCell ref="C5:I5"/>
    <mergeCell ref="K5:Q5"/>
    <mergeCell ref="A35:Z35"/>
    <mergeCell ref="A36:Z36"/>
    <mergeCell ref="A37:Z37"/>
  </mergeCells>
  <pageMargins left="0.45" right="0.45" top="0.5" bottom="0.5" header="0.3" footer="0.25"/>
  <pageSetup scale="95"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22</vt:i4>
      </vt:variant>
    </vt:vector>
  </HeadingPairs>
  <TitlesOfParts>
    <vt:vector size="44" baseType="lpstr">
      <vt:lpstr>Cover</vt:lpstr>
      <vt:lpstr>Table of Contents</vt:lpstr>
      <vt:lpstr>Consolidated - Quarterly</vt:lpstr>
      <vt:lpstr>Fee And Other Revenue</vt:lpstr>
      <vt:lpstr>Average Balances and Interest R</vt:lpstr>
      <vt:lpstr>Noninterest Expense</vt:lpstr>
      <vt:lpstr>Assets Under Management</vt:lpstr>
      <vt:lpstr>Assets Under Management Net Flo</vt:lpstr>
      <vt:lpstr>Investment Management Business-</vt:lpstr>
      <vt:lpstr>Investment Services Business-Qu</vt:lpstr>
      <vt:lpstr>Other Segment-Quarterly</vt:lpstr>
      <vt:lpstr>Full-year Trends</vt:lpstr>
      <vt:lpstr>Nonperforming Assets</vt:lpstr>
      <vt:lpstr>Allowance for Credit Losses, Pr</vt:lpstr>
      <vt:lpstr>Notes to Financial Trends</vt:lpstr>
      <vt:lpstr>Appendix - GAAP to Non-GAAP Rec</vt:lpstr>
      <vt:lpstr>Explanation of GAAP and Non-GAA</vt:lpstr>
      <vt:lpstr>Pre-tax Operating Margin Ratio </vt:lpstr>
      <vt:lpstr>Return on Tangible Common Equit</vt:lpstr>
      <vt:lpstr>Noninterest Expense Reconciliat</vt:lpstr>
      <vt:lpstr>Pre-tax Operating Margin-Invest</vt:lpstr>
      <vt:lpstr>Net Interest Margin Recon</vt:lpstr>
      <vt:lpstr>'Allowance for Credit Losses, Pr'!Print_Area</vt:lpstr>
      <vt:lpstr>'Appendix - GAAP to Non-GAAP Rec'!Print_Area</vt:lpstr>
      <vt:lpstr>'Assets Under Management'!Print_Area</vt:lpstr>
      <vt:lpstr>'Assets Under Management Net Flo'!Print_Area</vt:lpstr>
      <vt:lpstr>'Average Balances and Interest R'!Print_Area</vt:lpstr>
      <vt:lpstr>'Consolidated - Quarterly'!Print_Area</vt:lpstr>
      <vt:lpstr>Cover!Print_Area</vt:lpstr>
      <vt:lpstr>'Explanation of GAAP and Non-GAA'!Print_Area</vt:lpstr>
      <vt:lpstr>'Fee And Other Revenue'!Print_Area</vt:lpstr>
      <vt:lpstr>'Full-year Trends'!Print_Area</vt:lpstr>
      <vt:lpstr>'Investment Management Business-'!Print_Area</vt:lpstr>
      <vt:lpstr>'Investment Services Business-Qu'!Print_Area</vt:lpstr>
      <vt:lpstr>'Net Interest Margin Recon'!Print_Area</vt:lpstr>
      <vt:lpstr>'Noninterest Expense'!Print_Area</vt:lpstr>
      <vt:lpstr>'Noninterest Expense Reconciliat'!Print_Area</vt:lpstr>
      <vt:lpstr>'Nonperforming Assets'!Print_Area</vt:lpstr>
      <vt:lpstr>'Notes to Financial Trends'!Print_Area</vt:lpstr>
      <vt:lpstr>'Other Segment-Quarterly'!Print_Area</vt:lpstr>
      <vt:lpstr>'Pre-tax Operating Margin Ratio '!Print_Area</vt:lpstr>
      <vt:lpstr>'Pre-tax Operating Margin-Invest'!Print_Area</vt:lpstr>
      <vt:lpstr>'Return on Tangible Common Equit'!Print_Area</vt:lpstr>
      <vt:lpstr>'Table of Contents'!Print_Area</vt:lpstr>
    </vt:vector>
  </TitlesOfParts>
  <Company>Workiva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BK 1Q 2017 WB Trends</dc:title>
  <dc:creator/>
  <cp:lastModifiedBy>BNY Mellon Content Updates</cp:lastModifiedBy>
  <cp:lastPrinted>2017-04-19T19:08:29Z</cp:lastPrinted>
  <dcterms:created xsi:type="dcterms:W3CDTF">2017-04-12T12:03:37Z</dcterms:created>
  <dcterms:modified xsi:type="dcterms:W3CDTF">2017-04-19T19:26:41Z</dcterms:modified>
</cp:coreProperties>
</file>